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FINANCE\Tresorerie\WorkSpace Amine\"/>
    </mc:Choice>
  </mc:AlternateContent>
  <xr:revisionPtr revIDLastSave="0" documentId="13_ncr:1_{D0E23932-900C-4DEA-842C-09D95817E7D4}" xr6:coauthVersionLast="47" xr6:coauthVersionMax="47" xr10:uidLastSave="{00000000-0000-0000-0000-000000000000}"/>
  <bookViews>
    <workbookView xWindow="-108" yWindow="-108" windowWidth="23256" windowHeight="12456" activeTab="3" xr2:uid="{F0191A40-D081-47C1-AD81-07E5A2C2A3DB}"/>
  </bookViews>
  <sheets>
    <sheet name="Feuil1" sheetId="5" r:id="rId1"/>
    <sheet name="prev" sheetId="6" r:id="rId2"/>
    <sheet name="2024" sheetId="1" r:id="rId3"/>
    <sheet name="2025" sheetId="2" r:id="rId4"/>
    <sheet name="MCNE" sheetId="3" r:id="rId5"/>
    <sheet name="DCA" sheetId="4" r:id="rId6"/>
    <sheet name="Feuil2" sheetId="7" r:id="rId7"/>
  </sheets>
  <definedNames>
    <definedName name="_xlnm._FilterDatabase" localSheetId="2" hidden="1">'2024'!$A$1:$J$196</definedName>
    <definedName name="_xlnm._FilterDatabase" localSheetId="3" hidden="1">'2025'!$A$1:$N$185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1" i="2" l="1"/>
  <c r="H137" i="2" l="1"/>
  <c r="H120" i="2"/>
  <c r="T24" i="7"/>
  <c r="T25" i="7"/>
  <c r="T26" i="7"/>
  <c r="T23" i="7"/>
  <c r="H130" i="2"/>
  <c r="H128" i="2"/>
  <c r="H129" i="2"/>
  <c r="H127" i="2"/>
  <c r="H91" i="2"/>
  <c r="I78" i="4"/>
  <c r="K68" i="4"/>
  <c r="G5" i="7"/>
  <c r="G3" i="7"/>
  <c r="F4" i="7"/>
  <c r="G4" i="7" s="1"/>
  <c r="F5" i="7"/>
  <c r="F3" i="7"/>
  <c r="K4" i="7"/>
  <c r="K5" i="7"/>
  <c r="J5" i="7"/>
  <c r="J4" i="7"/>
  <c r="J3" i="7"/>
  <c r="I6" i="7"/>
  <c r="J12" i="7"/>
  <c r="J13" i="7"/>
  <c r="J14" i="7"/>
  <c r="J15" i="7"/>
  <c r="J16" i="7"/>
  <c r="G16" i="7"/>
  <c r="G15" i="7"/>
  <c r="G14" i="7"/>
  <c r="G13" i="7"/>
  <c r="G12" i="7"/>
  <c r="H119" i="2"/>
  <c r="H111" i="2"/>
  <c r="H112" i="2"/>
  <c r="H113" i="2"/>
  <c r="H114" i="2"/>
  <c r="H115" i="2"/>
  <c r="H116" i="2"/>
  <c r="H117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J67" i="2"/>
  <c r="J72" i="2"/>
  <c r="H97" i="2"/>
  <c r="P49" i="3"/>
  <c r="F48" i="3"/>
  <c r="J48" i="3"/>
  <c r="L48" i="3" s="1"/>
  <c r="N48" i="3" s="1"/>
  <c r="J47" i="3"/>
  <c r="L47" i="3" s="1"/>
  <c r="N47" i="3" s="1"/>
  <c r="F47" i="3"/>
  <c r="J46" i="3"/>
  <c r="L46" i="3" s="1"/>
  <c r="N46" i="3" s="1"/>
  <c r="F46" i="3"/>
  <c r="F205" i="1"/>
  <c r="F218" i="1" s="1"/>
  <c r="H205" i="1"/>
  <c r="M10" i="2"/>
  <c r="L10" i="2"/>
  <c r="I11" i="5"/>
  <c r="I12" i="5"/>
  <c r="I13" i="5"/>
  <c r="I10" i="5"/>
  <c r="Q45" i="4"/>
  <c r="P54" i="4"/>
  <c r="Q52" i="4"/>
  <c r="P58" i="4"/>
  <c r="P57" i="4"/>
  <c r="P56" i="4"/>
  <c r="P55" i="4"/>
  <c r="R44" i="4"/>
  <c r="R43" i="4"/>
  <c r="R42" i="4"/>
  <c r="R41" i="4"/>
  <c r="R40" i="4"/>
  <c r="R39" i="4"/>
  <c r="R38" i="4"/>
  <c r="R37" i="4"/>
  <c r="R36" i="4"/>
  <c r="R35" i="4"/>
  <c r="F35" i="3"/>
  <c r="P43" i="3"/>
  <c r="J42" i="3"/>
  <c r="L42" i="3"/>
  <c r="N42" i="3"/>
  <c r="F42" i="3"/>
  <c r="H94" i="2"/>
  <c r="F40" i="3"/>
  <c r="F41" i="3"/>
  <c r="F39" i="3"/>
  <c r="L39" i="3"/>
  <c r="N39" i="3" s="1"/>
  <c r="L40" i="3"/>
  <c r="N40" i="3" s="1"/>
  <c r="L41" i="3"/>
  <c r="N41" i="3" s="1"/>
  <c r="J39" i="3"/>
  <c r="J40" i="3"/>
  <c r="J41" i="3"/>
  <c r="G44" i="5"/>
  <c r="H43" i="5"/>
  <c r="G38" i="5"/>
  <c r="K57" i="4"/>
  <c r="K58" i="4"/>
  <c r="K59" i="4"/>
  <c r="K60" i="4"/>
  <c r="K61" i="4"/>
  <c r="K62" i="4"/>
  <c r="H93" i="2"/>
  <c r="H92" i="2"/>
  <c r="H44" i="2"/>
  <c r="H43" i="2"/>
  <c r="H42" i="2"/>
  <c r="H41" i="2"/>
  <c r="H34" i="2"/>
  <c r="H82" i="2"/>
  <c r="H81" i="2"/>
  <c r="H80" i="2"/>
  <c r="H79" i="2"/>
  <c r="H90" i="2"/>
  <c r="H88" i="2"/>
  <c r="H89" i="2"/>
  <c r="H87" i="2"/>
  <c r="D15" i="6"/>
  <c r="H84" i="2"/>
  <c r="H85" i="2"/>
  <c r="H86" i="2"/>
  <c r="H83" i="2"/>
  <c r="F26" i="6"/>
  <c r="F25" i="6"/>
  <c r="F24" i="6"/>
  <c r="F23" i="6"/>
  <c r="F21" i="6"/>
  <c r="F20" i="6"/>
  <c r="F34" i="3"/>
  <c r="L34" i="3"/>
  <c r="N34" i="3" s="1"/>
  <c r="J34" i="3"/>
  <c r="H34" i="3"/>
  <c r="H78" i="2"/>
  <c r="G20" i="5"/>
  <c r="G25" i="5"/>
  <c r="G32" i="5"/>
  <c r="H31" i="5"/>
  <c r="H30" i="5"/>
  <c r="H29" i="5"/>
  <c r="H28" i="5"/>
  <c r="H24" i="5"/>
  <c r="H23" i="5"/>
  <c r="H19" i="5"/>
  <c r="H18" i="5"/>
  <c r="H17" i="5"/>
  <c r="H16" i="5"/>
  <c r="H5" i="5"/>
  <c r="H6" i="5"/>
  <c r="H7" i="5"/>
  <c r="H10" i="5"/>
  <c r="H11" i="5"/>
  <c r="H12" i="5"/>
  <c r="H13" i="5"/>
  <c r="H9" i="5"/>
  <c r="H8" i="5"/>
  <c r="H4" i="5"/>
  <c r="H3" i="5"/>
  <c r="L12" i="2"/>
  <c r="M12" i="2"/>
  <c r="H63" i="2"/>
  <c r="H10" i="2"/>
  <c r="H77" i="2"/>
  <c r="H50" i="2"/>
  <c r="H51" i="2"/>
  <c r="H52" i="2"/>
  <c r="H53" i="2"/>
  <c r="H54" i="2"/>
  <c r="H55" i="2"/>
  <c r="H56" i="2"/>
  <c r="H49" i="2"/>
  <c r="L22" i="2"/>
  <c r="L48" i="2"/>
  <c r="P32" i="3"/>
  <c r="L31" i="3"/>
  <c r="N31" i="3" s="1"/>
  <c r="J31" i="3"/>
  <c r="F31" i="3"/>
  <c r="L30" i="3"/>
  <c r="N30" i="3" s="1"/>
  <c r="J30" i="3"/>
  <c r="F30" i="3"/>
  <c r="K49" i="4"/>
  <c r="K50" i="4"/>
  <c r="K51" i="4"/>
  <c r="K48" i="4"/>
  <c r="F26" i="3"/>
  <c r="F25" i="3"/>
  <c r="L25" i="3"/>
  <c r="N25" i="3" s="1"/>
  <c r="J26" i="3"/>
  <c r="J25" i="3"/>
  <c r="P27" i="3"/>
  <c r="L26" i="3"/>
  <c r="N26" i="3" s="1"/>
  <c r="H64" i="2"/>
  <c r="H39" i="2"/>
  <c r="M174" i="1"/>
  <c r="P59" i="4" l="1"/>
  <c r="R59" i="4"/>
  <c r="H76" i="2"/>
  <c r="H75" i="2"/>
  <c r="H74" i="2"/>
  <c r="H71" i="2"/>
  <c r="H73" i="2"/>
  <c r="H70" i="2"/>
  <c r="H69" i="2"/>
  <c r="H68" i="2"/>
  <c r="H66" i="2"/>
  <c r="H65" i="2"/>
  <c r="H36" i="2"/>
  <c r="H18" i="2"/>
  <c r="H28" i="2"/>
  <c r="H29" i="2"/>
  <c r="H30" i="2"/>
  <c r="H31" i="2"/>
  <c r="H45" i="2"/>
  <c r="H46" i="2"/>
  <c r="H47" i="2"/>
  <c r="H48" i="2"/>
  <c r="H22" i="2"/>
  <c r="A15" i="2"/>
  <c r="G45" i="4"/>
  <c r="L36" i="4"/>
  <c r="L37" i="4"/>
  <c r="L38" i="4"/>
  <c r="L39" i="4"/>
  <c r="L40" i="4"/>
  <c r="L41" i="4"/>
  <c r="L42" i="4"/>
  <c r="L43" i="4"/>
  <c r="L44" i="4"/>
  <c r="L35" i="4"/>
  <c r="H44" i="4"/>
  <c r="H43" i="4"/>
  <c r="H42" i="4"/>
  <c r="H41" i="4"/>
  <c r="H40" i="4"/>
  <c r="H39" i="4"/>
  <c r="H38" i="4"/>
  <c r="H37" i="4"/>
  <c r="H36" i="4"/>
  <c r="H35" i="4"/>
  <c r="P21" i="3"/>
  <c r="L20" i="3"/>
  <c r="N20" i="3" s="1"/>
  <c r="J20" i="3"/>
  <c r="H20" i="3"/>
  <c r="L19" i="3"/>
  <c r="N19" i="3" s="1"/>
  <c r="J19" i="3"/>
  <c r="H19" i="3"/>
  <c r="L18" i="3"/>
  <c r="N18" i="3" s="1"/>
  <c r="J18" i="3"/>
  <c r="H18" i="3"/>
  <c r="L17" i="3"/>
  <c r="N17" i="3" s="1"/>
  <c r="J17" i="3"/>
  <c r="H17" i="3"/>
  <c r="H62" i="2"/>
  <c r="H61" i="2" l="1"/>
  <c r="H60" i="2"/>
  <c r="H59" i="2"/>
  <c r="H58" i="2"/>
  <c r="H57" i="2"/>
  <c r="K4" i="4"/>
  <c r="K5" i="4"/>
  <c r="K6" i="4"/>
  <c r="K7" i="4"/>
  <c r="K8" i="4"/>
  <c r="K9" i="4"/>
  <c r="K10" i="4"/>
  <c r="K11" i="4"/>
  <c r="K3" i="4"/>
  <c r="G11" i="4"/>
  <c r="G10" i="4"/>
  <c r="G9" i="4"/>
  <c r="G8" i="4"/>
  <c r="G7" i="4"/>
  <c r="G5" i="4"/>
  <c r="G4" i="4"/>
  <c r="G3" i="4"/>
  <c r="L26" i="4"/>
  <c r="L27" i="4"/>
  <c r="L28" i="4"/>
  <c r="L29" i="4"/>
  <c r="L30" i="4"/>
  <c r="L31" i="4"/>
  <c r="L16" i="4"/>
  <c r="L17" i="4"/>
  <c r="L18" i="4"/>
  <c r="L19" i="4"/>
  <c r="L20" i="4"/>
  <c r="L21" i="4"/>
  <c r="L22" i="4"/>
  <c r="L23" i="4"/>
  <c r="L15" i="4"/>
  <c r="I32" i="4"/>
  <c r="I24" i="4"/>
  <c r="H40" i="2"/>
  <c r="J2" i="3"/>
  <c r="J3" i="3"/>
  <c r="J4" i="3"/>
  <c r="J5" i="3"/>
  <c r="J6" i="3"/>
  <c r="J7" i="3"/>
  <c r="J8" i="3"/>
  <c r="J9" i="3"/>
  <c r="J10" i="3"/>
  <c r="J11" i="3"/>
  <c r="P12" i="3"/>
  <c r="F9" i="3"/>
  <c r="F10" i="3"/>
  <c r="F11" i="3"/>
  <c r="F8" i="3"/>
  <c r="F3" i="3"/>
  <c r="F4" i="3"/>
  <c r="F5" i="3"/>
  <c r="F6" i="3"/>
  <c r="F7" i="3"/>
  <c r="F2" i="3"/>
  <c r="L3" i="3"/>
  <c r="N3" i="3" s="1"/>
  <c r="L4" i="3"/>
  <c r="N4" i="3" s="1"/>
  <c r="L5" i="3"/>
  <c r="N5" i="3" s="1"/>
  <c r="L6" i="3"/>
  <c r="N6" i="3" s="1"/>
  <c r="L7" i="3"/>
  <c r="N7" i="3" s="1"/>
  <c r="L8" i="3"/>
  <c r="N8" i="3" s="1"/>
  <c r="L9" i="3"/>
  <c r="N9" i="3" s="1"/>
  <c r="L10" i="3"/>
  <c r="N10" i="3" s="1"/>
  <c r="L11" i="3"/>
  <c r="N11" i="3" s="1"/>
  <c r="L2" i="3"/>
  <c r="N2" i="3" s="1"/>
  <c r="H11" i="3"/>
  <c r="H10" i="3"/>
  <c r="H9" i="3"/>
  <c r="H8" i="3"/>
  <c r="H7" i="3"/>
  <c r="H6" i="3"/>
  <c r="H5" i="3"/>
  <c r="H4" i="3"/>
  <c r="H3" i="3"/>
  <c r="H2" i="3"/>
  <c r="L3" i="2"/>
  <c r="L4" i="2"/>
  <c r="L5" i="2"/>
  <c r="L6" i="2"/>
  <c r="L7" i="2"/>
  <c r="L8" i="2"/>
  <c r="L9" i="2"/>
  <c r="L2" i="2"/>
  <c r="H20" i="2"/>
  <c r="H19" i="2"/>
  <c r="J7" i="2"/>
  <c r="J8" i="2"/>
  <c r="J9" i="2"/>
  <c r="J6" i="2"/>
  <c r="H12" i="2"/>
  <c r="N7" i="2"/>
  <c r="N9" i="2" s="1"/>
  <c r="H23" i="2"/>
  <c r="L23" i="2" s="1"/>
  <c r="H24" i="2"/>
  <c r="H25" i="2"/>
  <c r="H26" i="2"/>
  <c r="H27" i="2"/>
  <c r="H9" i="2"/>
  <c r="H8" i="2"/>
  <c r="H7" i="2"/>
  <c r="H6" i="2"/>
  <c r="H5" i="2"/>
  <c r="H4" i="2"/>
  <c r="H3" i="2"/>
  <c r="H2" i="2"/>
  <c r="L136" i="1"/>
  <c r="L135" i="1"/>
  <c r="K181" i="1"/>
  <c r="K180" i="1"/>
  <c r="K179" i="1"/>
  <c r="K178" i="1"/>
  <c r="K177" i="1"/>
  <c r="L154" i="1"/>
  <c r="L153" i="1"/>
  <c r="L155" i="1"/>
  <c r="L137" i="1"/>
  <c r="J12" i="3" l="1"/>
</calcChain>
</file>

<file path=xl/sharedStrings.xml><?xml version="1.0" encoding="utf-8"?>
<sst xmlns="http://schemas.openxmlformats.org/spreadsheetml/2006/main" count="2703" uniqueCount="649">
  <si>
    <t>Pays</t>
  </si>
  <si>
    <t>RefDouane</t>
  </si>
  <si>
    <t>Référence</t>
  </si>
  <si>
    <t>Adr fact</t>
  </si>
  <si>
    <t>Nom</t>
  </si>
  <si>
    <t>Date</t>
  </si>
  <si>
    <t>Déclaration</t>
  </si>
  <si>
    <t>Dev</t>
  </si>
  <si>
    <t>Montant</t>
  </si>
  <si>
    <t>Taux</t>
  </si>
  <si>
    <t>France</t>
  </si>
  <si>
    <t>FN240001</t>
  </si>
  <si>
    <t>X033005</t>
  </si>
  <si>
    <t>DT BATTERIE D'ARMOR</t>
  </si>
  <si>
    <t>EUR</t>
  </si>
  <si>
    <t>FN240002</t>
  </si>
  <si>
    <t>X033004</t>
  </si>
  <si>
    <t>PROXITEC</t>
  </si>
  <si>
    <t>FN240003</t>
  </si>
  <si>
    <t>X033001</t>
  </si>
  <si>
    <t>LITTORAL</t>
  </si>
  <si>
    <t>FN240004</t>
  </si>
  <si>
    <t>FN240005</t>
  </si>
  <si>
    <t>FN240006</t>
  </si>
  <si>
    <t>X033003</t>
  </si>
  <si>
    <t>OUEST BATTERIES</t>
  </si>
  <si>
    <t>FN240007</t>
  </si>
  <si>
    <t>FN240008</t>
  </si>
  <si>
    <t>Bulgarie</t>
  </si>
  <si>
    <t>FN240009</t>
  </si>
  <si>
    <t>X359001</t>
  </si>
  <si>
    <t>MONBAT</t>
  </si>
  <si>
    <t>Allemagne</t>
  </si>
  <si>
    <t>FN240010</t>
  </si>
  <si>
    <t>X049002</t>
  </si>
  <si>
    <t>HEMPE</t>
  </si>
  <si>
    <t>FN240011</t>
  </si>
  <si>
    <t>FN240012</t>
  </si>
  <si>
    <t>X033007</t>
  </si>
  <si>
    <t>ACM TECHNOLOGIES</t>
  </si>
  <si>
    <t>FN240013</t>
  </si>
  <si>
    <t>FN240014</t>
  </si>
  <si>
    <t>FN240015</t>
  </si>
  <si>
    <t>FN240016</t>
  </si>
  <si>
    <t>TND</t>
  </si>
  <si>
    <t>FN240022</t>
  </si>
  <si>
    <t>STARS BATTERIES</t>
  </si>
  <si>
    <t>FN240023</t>
  </si>
  <si>
    <t>Algérie</t>
  </si>
  <si>
    <t>FN240024</t>
  </si>
  <si>
    <t>X213007</t>
  </si>
  <si>
    <t>MATADOR</t>
  </si>
  <si>
    <t>FN240025</t>
  </si>
  <si>
    <t>FN240026</t>
  </si>
  <si>
    <t>FN240027</t>
  </si>
  <si>
    <t>FN240028</t>
  </si>
  <si>
    <t>FN240029</t>
  </si>
  <si>
    <t>FN240030</t>
  </si>
  <si>
    <t>FN240031</t>
  </si>
  <si>
    <t>FN240032</t>
  </si>
  <si>
    <t>FN240033</t>
  </si>
  <si>
    <t>FN240034</t>
  </si>
  <si>
    <t>DFN240041</t>
  </si>
  <si>
    <t>FN240038</t>
  </si>
  <si>
    <t>Kenya</t>
  </si>
  <si>
    <t>FN240039</t>
  </si>
  <si>
    <t>DFN240034</t>
  </si>
  <si>
    <t>X352001</t>
  </si>
  <si>
    <t>LUBATEX</t>
  </si>
  <si>
    <t>FN240040</t>
  </si>
  <si>
    <t>DFN240035</t>
  </si>
  <si>
    <t>FN240041</t>
  </si>
  <si>
    <t>DFN240036</t>
  </si>
  <si>
    <t>FN240042</t>
  </si>
  <si>
    <t>DFN240037</t>
  </si>
  <si>
    <t>FN240043</t>
  </si>
  <si>
    <t>DFN240038</t>
  </si>
  <si>
    <t>FN240044</t>
  </si>
  <si>
    <t>X359002</t>
  </si>
  <si>
    <t>START AD</t>
  </si>
  <si>
    <t>FN240045</t>
  </si>
  <si>
    <t>FN240046</t>
  </si>
  <si>
    <t>DFN240046</t>
  </si>
  <si>
    <t>FN240047</t>
  </si>
  <si>
    <t>DFN240047</t>
  </si>
  <si>
    <t>FN240048</t>
  </si>
  <si>
    <t>DFN240048</t>
  </si>
  <si>
    <t>FN240049</t>
  </si>
  <si>
    <t>DFN240049</t>
  </si>
  <si>
    <t>FN240050</t>
  </si>
  <si>
    <t>DFN240050</t>
  </si>
  <si>
    <t>FN240052</t>
  </si>
  <si>
    <t>DFN240051</t>
  </si>
  <si>
    <t>FN240053</t>
  </si>
  <si>
    <t>DFN240052</t>
  </si>
  <si>
    <t>FN240054</t>
  </si>
  <si>
    <t>DFN240053</t>
  </si>
  <si>
    <t>FN240055</t>
  </si>
  <si>
    <t>DFN240039</t>
  </si>
  <si>
    <t>FN240056</t>
  </si>
  <si>
    <t>DFN240040</t>
  </si>
  <si>
    <t>FN240063</t>
  </si>
  <si>
    <t>DFN240042</t>
  </si>
  <si>
    <t>FN240064</t>
  </si>
  <si>
    <t>DFN240043</t>
  </si>
  <si>
    <t>FN240065</t>
  </si>
  <si>
    <t>DFN240058</t>
  </si>
  <si>
    <t>FN240066</t>
  </si>
  <si>
    <t>DFN240059</t>
  </si>
  <si>
    <t>X033008</t>
  </si>
  <si>
    <t>DIRECT BATTERIES</t>
  </si>
  <si>
    <t>FN240067</t>
  </si>
  <si>
    <t>DFN240060</t>
  </si>
  <si>
    <t>FN240073</t>
  </si>
  <si>
    <t>DFN240044</t>
  </si>
  <si>
    <t>FN240074</t>
  </si>
  <si>
    <t>DFN240045</t>
  </si>
  <si>
    <t>FN240075</t>
  </si>
  <si>
    <t>DFN240054</t>
  </si>
  <si>
    <t>FN240076</t>
  </si>
  <si>
    <t>DFN240055</t>
  </si>
  <si>
    <t>FN240077</t>
  </si>
  <si>
    <t>DFN240056</t>
  </si>
  <si>
    <t>FN240078</t>
  </si>
  <si>
    <t>DFN240057</t>
  </si>
  <si>
    <t>FN240079</t>
  </si>
  <si>
    <t>DFN240062</t>
  </si>
  <si>
    <t>FN240080</t>
  </si>
  <si>
    <t>DFN240063</t>
  </si>
  <si>
    <t>FN240081</t>
  </si>
  <si>
    <t>DFN240064</t>
  </si>
  <si>
    <t>FN240082</t>
  </si>
  <si>
    <t>DFN240066</t>
  </si>
  <si>
    <t>FN240083</t>
  </si>
  <si>
    <t>DFN240065</t>
  </si>
  <si>
    <t>FN240084</t>
  </si>
  <si>
    <t>DFN240067</t>
  </si>
  <si>
    <t>FN240085</t>
  </si>
  <si>
    <t>DFN240068</t>
  </si>
  <si>
    <t>FN240086</t>
  </si>
  <si>
    <t>DFN240069</t>
  </si>
  <si>
    <t>FN240087</t>
  </si>
  <si>
    <t>DFN240070</t>
  </si>
  <si>
    <t>FN240088</t>
  </si>
  <si>
    <t>DFN240075</t>
  </si>
  <si>
    <t>FN240089</t>
  </si>
  <si>
    <t>DFN240076</t>
  </si>
  <si>
    <t>FN240090</t>
  </si>
  <si>
    <t>DFN240074</t>
  </si>
  <si>
    <t>FN240095</t>
  </si>
  <si>
    <t>DFN240071</t>
  </si>
  <si>
    <t>FN240096</t>
  </si>
  <si>
    <t>DFN240072</t>
  </si>
  <si>
    <t>FN240097</t>
  </si>
  <si>
    <t>DFN240073</t>
  </si>
  <si>
    <t>FN240098</t>
  </si>
  <si>
    <t>DFN240077</t>
  </si>
  <si>
    <t>FN240099</t>
  </si>
  <si>
    <t>DFN240078</t>
  </si>
  <si>
    <t>FN240100</t>
  </si>
  <si>
    <t>DFN240082</t>
  </si>
  <si>
    <t>FN240101</t>
  </si>
  <si>
    <t>DFN240083</t>
  </si>
  <si>
    <t>FN240102</t>
  </si>
  <si>
    <t>DFN240084</t>
  </si>
  <si>
    <t>FN240103</t>
  </si>
  <si>
    <t>DFN240085</t>
  </si>
  <si>
    <t>FN240104</t>
  </si>
  <si>
    <t>DFN240086</t>
  </si>
  <si>
    <t>FN240105</t>
  </si>
  <si>
    <t>DFN240087</t>
  </si>
  <si>
    <t>FN240106</t>
  </si>
  <si>
    <t>DFN240088</t>
  </si>
  <si>
    <t>FN240107</t>
  </si>
  <si>
    <t>DFN240091</t>
  </si>
  <si>
    <t>FN240114</t>
  </si>
  <si>
    <t>DFN240095</t>
  </si>
  <si>
    <t>FN240115</t>
  </si>
  <si>
    <t>DFN240092</t>
  </si>
  <si>
    <t>FN240116</t>
  </si>
  <si>
    <t>DFN240093</t>
  </si>
  <si>
    <t>FN240117</t>
  </si>
  <si>
    <t>DFN240094</t>
  </si>
  <si>
    <t>FN240118</t>
  </si>
  <si>
    <t>DFN240079</t>
  </si>
  <si>
    <t>FN240119</t>
  </si>
  <si>
    <t>DFN240080</t>
  </si>
  <si>
    <t>FN240120</t>
  </si>
  <si>
    <t>DFN240089</t>
  </si>
  <si>
    <t>Libye</t>
  </si>
  <si>
    <t>FN240121</t>
  </si>
  <si>
    <t>DFN240081</t>
  </si>
  <si>
    <t>X218004</t>
  </si>
  <si>
    <t>ERRAFIK ALDAYEM</t>
  </si>
  <si>
    <t>FN240122</t>
  </si>
  <si>
    <t>DFN240096</t>
  </si>
  <si>
    <t>FN240123</t>
  </si>
  <si>
    <t>DFN240097</t>
  </si>
  <si>
    <t>FN240124</t>
  </si>
  <si>
    <t>DFN240098</t>
  </si>
  <si>
    <t>FN240125</t>
  </si>
  <si>
    <t>DFN240099</t>
  </si>
  <si>
    <t>FN240126</t>
  </si>
  <si>
    <t>DFN240100</t>
  </si>
  <si>
    <t>FN240127</t>
  </si>
  <si>
    <t>DFN240101</t>
  </si>
  <si>
    <t>3.36335</t>
  </si>
  <si>
    <t>FN240128</t>
  </si>
  <si>
    <t>DFN240061</t>
  </si>
  <si>
    <t>X218006</t>
  </si>
  <si>
    <t>ALPHADEAL</t>
  </si>
  <si>
    <t>FN240136</t>
  </si>
  <si>
    <t>X213004</t>
  </si>
  <si>
    <t>NEXT POWER</t>
  </si>
  <si>
    <t>FN240137</t>
  </si>
  <si>
    <t>FN240138</t>
  </si>
  <si>
    <t>DFN240090</t>
  </si>
  <si>
    <t>FN240139</t>
  </si>
  <si>
    <t>DFN240102</t>
  </si>
  <si>
    <t>FN240140</t>
  </si>
  <si>
    <t>DFN240107</t>
  </si>
  <si>
    <t>FN240141</t>
  </si>
  <si>
    <t>DFN240108</t>
  </si>
  <si>
    <t>FN240142</t>
  </si>
  <si>
    <t>DFN240109</t>
  </si>
  <si>
    <t>FN240143</t>
  </si>
  <si>
    <t>DFN240110</t>
  </si>
  <si>
    <t>FN240144</t>
  </si>
  <si>
    <t>DFN240111</t>
  </si>
  <si>
    <t>FN240145</t>
  </si>
  <si>
    <t>DFN240106</t>
  </si>
  <si>
    <t>FN240152</t>
  </si>
  <si>
    <t>DFN240103</t>
  </si>
  <si>
    <t>FN240153</t>
  </si>
  <si>
    <t>DFN240104</t>
  </si>
  <si>
    <t>FN240154</t>
  </si>
  <si>
    <t>DFN240105</t>
  </si>
  <si>
    <t>FN240155</t>
  </si>
  <si>
    <t>DFN240122</t>
  </si>
  <si>
    <t>FN240156</t>
  </si>
  <si>
    <t>DFN240123</t>
  </si>
  <si>
    <t>FN240157</t>
  </si>
  <si>
    <t>DFN240124</t>
  </si>
  <si>
    <t>FN240158</t>
  </si>
  <si>
    <t>DFN240125</t>
  </si>
  <si>
    <t>FN240161</t>
  </si>
  <si>
    <t>DFN240112</t>
  </si>
  <si>
    <t>FN240162</t>
  </si>
  <si>
    <t>DFN240113</t>
  </si>
  <si>
    <t>FN240163</t>
  </si>
  <si>
    <t>DFN240114</t>
  </si>
  <si>
    <t>FN240164</t>
  </si>
  <si>
    <t>DFN240127</t>
  </si>
  <si>
    <t>FN240165</t>
  </si>
  <si>
    <t>DFN240129</t>
  </si>
  <si>
    <t>FN240166</t>
  </si>
  <si>
    <t>DFN240126</t>
  </si>
  <si>
    <t>FN240167</t>
  </si>
  <si>
    <t>DFN240130</t>
  </si>
  <si>
    <t>FN240168</t>
  </si>
  <si>
    <t>DFN240131</t>
  </si>
  <si>
    <t>FN240169</t>
  </si>
  <si>
    <t>DFN240128</t>
  </si>
  <si>
    <t>FN240170</t>
  </si>
  <si>
    <t>DFN240115</t>
  </si>
  <si>
    <t>FN240171</t>
  </si>
  <si>
    <t>DFN240132</t>
  </si>
  <si>
    <t>FN240172</t>
  </si>
  <si>
    <t>DFN240141</t>
  </si>
  <si>
    <t>FN240173</t>
  </si>
  <si>
    <t>DFN240136</t>
  </si>
  <si>
    <t>FN240174</t>
  </si>
  <si>
    <t>DFN240133</t>
  </si>
  <si>
    <t>FN240175</t>
  </si>
  <si>
    <t>DFN240134</t>
  </si>
  <si>
    <t>FN240180</t>
  </si>
  <si>
    <t>DFN240135</t>
  </si>
  <si>
    <t>FN240181</t>
  </si>
  <si>
    <t>DFN240137</t>
  </si>
  <si>
    <t>FN240182</t>
  </si>
  <si>
    <t>DFN240142</t>
  </si>
  <si>
    <t>DT BATTERIES D'ARMOR</t>
  </si>
  <si>
    <t>FN240183</t>
  </si>
  <si>
    <t>DFN240143</t>
  </si>
  <si>
    <t>FN240184</t>
  </si>
  <si>
    <t>DFN240144</t>
  </si>
  <si>
    <t>FN240185</t>
  </si>
  <si>
    <t>DFN240145</t>
  </si>
  <si>
    <t>FN240186</t>
  </si>
  <si>
    <t>DFN240150</t>
  </si>
  <si>
    <t>FN240187</t>
  </si>
  <si>
    <t>DFN240151</t>
  </si>
  <si>
    <t>FN240188</t>
  </si>
  <si>
    <t>DFN240152</t>
  </si>
  <si>
    <t>FN240189</t>
  </si>
  <si>
    <t>DFN240155</t>
  </si>
  <si>
    <t>FN240190</t>
  </si>
  <si>
    <t>DFN240138</t>
  </si>
  <si>
    <t>FN240191</t>
  </si>
  <si>
    <t>DFN240139</t>
  </si>
  <si>
    <t>FN240193</t>
  </si>
  <si>
    <t>DFN240140</t>
  </si>
  <si>
    <t>FN240194</t>
  </si>
  <si>
    <t>DFN240146</t>
  </si>
  <si>
    <t>FN240195</t>
  </si>
  <si>
    <t>DFN240153</t>
  </si>
  <si>
    <t>FN240196</t>
  </si>
  <si>
    <t>DFN240154</t>
  </si>
  <si>
    <t>FN240201</t>
  </si>
  <si>
    <t>DFN240147</t>
  </si>
  <si>
    <t>FN240202</t>
  </si>
  <si>
    <t>DFN240148</t>
  </si>
  <si>
    <t>FN240203</t>
  </si>
  <si>
    <t>DFN240149</t>
  </si>
  <si>
    <t>FN240204</t>
  </si>
  <si>
    <t>DFN240158</t>
  </si>
  <si>
    <t xml:space="preserve">LUBATEX </t>
  </si>
  <si>
    <t>FN240205</t>
  </si>
  <si>
    <t>DFN240156</t>
  </si>
  <si>
    <t>FN240206</t>
  </si>
  <si>
    <t>DFN240157</t>
  </si>
  <si>
    <t>FN240207</t>
  </si>
  <si>
    <t>DFN240159</t>
  </si>
  <si>
    <t>FN240208</t>
  </si>
  <si>
    <t>DFN240160</t>
  </si>
  <si>
    <t>FN240209</t>
  </si>
  <si>
    <t>DFN240161</t>
  </si>
  <si>
    <t>FN240210</t>
  </si>
  <si>
    <t>DFN240162</t>
  </si>
  <si>
    <t>FN240211</t>
  </si>
  <si>
    <t>DFN240168</t>
  </si>
  <si>
    <t>FN240212</t>
  </si>
  <si>
    <t>DFN240169</t>
  </si>
  <si>
    <t>FN240213</t>
  </si>
  <si>
    <t>DFN240170</t>
  </si>
  <si>
    <t>FN240214</t>
  </si>
  <si>
    <t>DFN240163</t>
  </si>
  <si>
    <t>FN240215</t>
  </si>
  <si>
    <t>DFN240164</t>
  </si>
  <si>
    <t>FN240216</t>
  </si>
  <si>
    <t>DFN240165</t>
  </si>
  <si>
    <t>FN240217</t>
  </si>
  <si>
    <t>DFN240166</t>
  </si>
  <si>
    <t>FN240218</t>
  </si>
  <si>
    <t>DFN240167</t>
  </si>
  <si>
    <t>FN240219</t>
  </si>
  <si>
    <t>DFN240171</t>
  </si>
  <si>
    <t>FN240220</t>
  </si>
  <si>
    <t>DFN240172</t>
  </si>
  <si>
    <t>FN240221</t>
  </si>
  <si>
    <t>DFN240173</t>
  </si>
  <si>
    <t>DT BATTERIE</t>
  </si>
  <si>
    <t>FN240222</t>
  </si>
  <si>
    <t>DFN240182</t>
  </si>
  <si>
    <t>FN240226</t>
  </si>
  <si>
    <t>DFN240174</t>
  </si>
  <si>
    <t>FN240227</t>
  </si>
  <si>
    <t>DFN240175</t>
  </si>
  <si>
    <t>FN240228</t>
  </si>
  <si>
    <t>DFN240176</t>
  </si>
  <si>
    <t>FN240229</t>
  </si>
  <si>
    <t>DFN240177</t>
  </si>
  <si>
    <t>FN240230</t>
  </si>
  <si>
    <t>DFN240178</t>
  </si>
  <si>
    <t>FN240231</t>
  </si>
  <si>
    <t>DFN240179</t>
  </si>
  <si>
    <t>FN240232</t>
  </si>
  <si>
    <t>DFN240180</t>
  </si>
  <si>
    <t>FN240233</t>
  </si>
  <si>
    <t>DFN240181</t>
  </si>
  <si>
    <t>FN240234</t>
  </si>
  <si>
    <t>DFN240183</t>
  </si>
  <si>
    <t>FN240235</t>
  </si>
  <si>
    <t>DFN240184</t>
  </si>
  <si>
    <t>FN240236</t>
  </si>
  <si>
    <t>DFN240185</t>
  </si>
  <si>
    <t>FN240237</t>
  </si>
  <si>
    <t>DFN240186</t>
  </si>
  <si>
    <t>ENERGIES BATTERIES</t>
  </si>
  <si>
    <t>FN240238</t>
  </si>
  <si>
    <t>DFN240187</t>
  </si>
  <si>
    <t xml:space="preserve">LITTORAL </t>
  </si>
  <si>
    <t>FN240239</t>
  </si>
  <si>
    <t>DFN240188</t>
  </si>
  <si>
    <t>FN240240</t>
  </si>
  <si>
    <t>DFN240189</t>
  </si>
  <si>
    <t>FN240241</t>
  </si>
  <si>
    <t>DFN240190</t>
  </si>
  <si>
    <t>FN240242</t>
  </si>
  <si>
    <t>DFN240191</t>
  </si>
  <si>
    <t>FN240243</t>
  </si>
  <si>
    <t>DFN240192</t>
  </si>
  <si>
    <t>FN240244</t>
  </si>
  <si>
    <t>DFN240194</t>
  </si>
  <si>
    <t>FN240245</t>
  </si>
  <si>
    <t>DFN240195</t>
  </si>
  <si>
    <t>FN240246</t>
  </si>
  <si>
    <t>DFN240196</t>
  </si>
  <si>
    <t>DFN240116</t>
  </si>
  <si>
    <t xml:space="preserve">NEXT POWER </t>
  </si>
  <si>
    <t>DFN240117</t>
  </si>
  <si>
    <t>DFN240118</t>
  </si>
  <si>
    <t>DFN240119</t>
  </si>
  <si>
    <t>DFN240120</t>
  </si>
  <si>
    <t>DFN240121</t>
  </si>
  <si>
    <t>DFN240193</t>
  </si>
  <si>
    <t>DFN250001</t>
  </si>
  <si>
    <t>DFN250002</t>
  </si>
  <si>
    <t>DFN250003</t>
  </si>
  <si>
    <t>DFN250004</t>
  </si>
  <si>
    <t>DFN250005</t>
  </si>
  <si>
    <t>DFN250006</t>
  </si>
  <si>
    <t>DFN250007</t>
  </si>
  <si>
    <t>DATE REGL</t>
  </si>
  <si>
    <t>REGL.PREVUE</t>
  </si>
  <si>
    <t>DFN250008</t>
  </si>
  <si>
    <t>DFN250009</t>
  </si>
  <si>
    <t>DFN250010</t>
  </si>
  <si>
    <t>SARL FRERES TIR IMPORT EXPORT</t>
  </si>
  <si>
    <t>ACM TECHNOLOGIE   (PI40075)</t>
  </si>
  <si>
    <t>Date Regl</t>
  </si>
  <si>
    <t>DFN250020</t>
  </si>
  <si>
    <t>DFN250021</t>
  </si>
  <si>
    <t>DFN250022</t>
  </si>
  <si>
    <t>DFN250023</t>
  </si>
  <si>
    <t>DFN250024</t>
  </si>
  <si>
    <t>DFN250025</t>
  </si>
  <si>
    <t>DFN250026</t>
  </si>
  <si>
    <t>DFN250027</t>
  </si>
  <si>
    <t>DFN250028</t>
  </si>
  <si>
    <t>DFN250029</t>
  </si>
  <si>
    <t>DFN250014</t>
  </si>
  <si>
    <t>SEJOURNET ACTION DIFFUSION</t>
  </si>
  <si>
    <t>30% + 70%</t>
  </si>
  <si>
    <t>MONTANT</t>
  </si>
  <si>
    <t>DFN250015</t>
  </si>
  <si>
    <t>ACCUS PLUS</t>
  </si>
  <si>
    <t>PREPAID</t>
  </si>
  <si>
    <t>DFN250011</t>
  </si>
  <si>
    <t>LITTORAL BATTERIES</t>
  </si>
  <si>
    <t>DFN250012</t>
  </si>
  <si>
    <t>DFN250013</t>
  </si>
  <si>
    <t>ENERGYS BATTERIES</t>
  </si>
  <si>
    <t>DFN250016</t>
  </si>
  <si>
    <t>PROXITECH SAS</t>
  </si>
  <si>
    <t>DFN250017</t>
  </si>
  <si>
    <t>DFN250018</t>
  </si>
  <si>
    <t>DFN250019</t>
  </si>
  <si>
    <t>LUBATEX GROUP</t>
  </si>
  <si>
    <t>DFN250030</t>
  </si>
  <si>
    <t>ERRAFIK EL DAYEM</t>
  </si>
  <si>
    <t>DFN250031</t>
  </si>
  <si>
    <t>DFN250032</t>
  </si>
  <si>
    <t>DFN250033</t>
  </si>
  <si>
    <t>DFN250034</t>
  </si>
  <si>
    <t>DFN250035</t>
  </si>
  <si>
    <t>DFN250036</t>
  </si>
  <si>
    <t>DFN250037</t>
  </si>
  <si>
    <t>DFN250038</t>
  </si>
  <si>
    <t>DFN250039</t>
  </si>
  <si>
    <t>DFN250040</t>
  </si>
  <si>
    <t>DFN250041</t>
  </si>
  <si>
    <t>DFN250042</t>
  </si>
  <si>
    <t>DFN250043</t>
  </si>
  <si>
    <t>DFN250044</t>
  </si>
  <si>
    <t>DFN250045</t>
  </si>
  <si>
    <t>DFN250046</t>
  </si>
  <si>
    <t>DFN250047</t>
  </si>
  <si>
    <t>DFN250048</t>
  </si>
  <si>
    <t>DFN250049</t>
  </si>
  <si>
    <t>DFN250050</t>
  </si>
  <si>
    <t>DFN250051</t>
  </si>
  <si>
    <t>DFN250052</t>
  </si>
  <si>
    <t>DFN250053</t>
  </si>
  <si>
    <t>DFN250054</t>
  </si>
  <si>
    <t>DFN250055</t>
  </si>
  <si>
    <t>PROXITECH</t>
  </si>
  <si>
    <t>Montant TND</t>
  </si>
  <si>
    <t>Montant 80%</t>
  </si>
  <si>
    <t>Date décl</t>
  </si>
  <si>
    <t>90 jour</t>
  </si>
  <si>
    <t>Montant 80% €</t>
  </si>
  <si>
    <t>Montant FIN</t>
  </si>
  <si>
    <t>REGLEE</t>
  </si>
  <si>
    <t>OK</t>
  </si>
  <si>
    <t>DFN250056</t>
  </si>
  <si>
    <t>DFN250057</t>
  </si>
  <si>
    <t>DFN250058</t>
  </si>
  <si>
    <t>DFN250059</t>
  </si>
  <si>
    <t>DFN250060</t>
  </si>
  <si>
    <t>START BATTERIES</t>
  </si>
  <si>
    <t>MONBAT AD</t>
  </si>
  <si>
    <t>DFN250061</t>
  </si>
  <si>
    <t>ANNULE</t>
  </si>
  <si>
    <t>54 jour</t>
  </si>
  <si>
    <t>DFN250062</t>
  </si>
  <si>
    <t>EN DT</t>
  </si>
  <si>
    <t>DFN250063</t>
  </si>
  <si>
    <t>DFN250064</t>
  </si>
  <si>
    <t>DFN250065</t>
  </si>
  <si>
    <t>DFN250066</t>
  </si>
  <si>
    <t>MCNE</t>
  </si>
  <si>
    <t>DFN250067</t>
  </si>
  <si>
    <t>DFN250068</t>
  </si>
  <si>
    <t>DFN250069</t>
  </si>
  <si>
    <t>DFN250070</t>
  </si>
  <si>
    <t>DFN250071</t>
  </si>
  <si>
    <t>DFN250072</t>
  </si>
  <si>
    <t>LC PARTIEL</t>
  </si>
  <si>
    <t>RESTE</t>
  </si>
  <si>
    <t>52 jour</t>
  </si>
  <si>
    <t>LC</t>
  </si>
  <si>
    <t>DFN250073</t>
  </si>
  <si>
    <t>DFN250074</t>
  </si>
  <si>
    <t>DFN250075</t>
  </si>
  <si>
    <t>DFN250076</t>
  </si>
  <si>
    <t>DFN250077</t>
  </si>
  <si>
    <t>DFN250078</t>
  </si>
  <si>
    <t>DFN250079</t>
  </si>
  <si>
    <t>DFN250080</t>
  </si>
  <si>
    <t>DFN250081</t>
  </si>
  <si>
    <t>DFN250082</t>
  </si>
  <si>
    <t>DFN250083</t>
  </si>
  <si>
    <t>DFN250084</t>
  </si>
  <si>
    <t>DFN250085</t>
  </si>
  <si>
    <t>Date BL</t>
  </si>
  <si>
    <t>Date Facture</t>
  </si>
  <si>
    <t>ECHEANCE</t>
  </si>
  <si>
    <t>Vir. EN DT</t>
  </si>
  <si>
    <t>ANNULEES</t>
  </si>
  <si>
    <t>N° Facture</t>
  </si>
  <si>
    <t>Devise</t>
  </si>
  <si>
    <t>Date Règlement prévisionelle</t>
  </si>
  <si>
    <t>Client</t>
  </si>
  <si>
    <t>DFN250086</t>
  </si>
  <si>
    <t>DFN250087</t>
  </si>
  <si>
    <t>DFN250088</t>
  </si>
  <si>
    <t>DFN250089</t>
  </si>
  <si>
    <t>N° FACTURE</t>
  </si>
  <si>
    <t>DFN250090</t>
  </si>
  <si>
    <t>DFN250100</t>
  </si>
  <si>
    <t>DFN250102</t>
  </si>
  <si>
    <t>DFN250103</t>
  </si>
  <si>
    <t>DFN250091</t>
  </si>
  <si>
    <t>DFN250092</t>
  </si>
  <si>
    <t>DFN250093</t>
  </si>
  <si>
    <t>DFN250094</t>
  </si>
  <si>
    <t>DFN250095</t>
  </si>
  <si>
    <t>DFN250096</t>
  </si>
  <si>
    <t>DFN250097</t>
  </si>
  <si>
    <t>DFN250098</t>
  </si>
  <si>
    <t>DFN250099</t>
  </si>
  <si>
    <t>DFN250101</t>
  </si>
  <si>
    <t>DFN250104</t>
  </si>
  <si>
    <t>DFN250105</t>
  </si>
  <si>
    <t>DFN250106</t>
  </si>
  <si>
    <t>DFN250107</t>
  </si>
  <si>
    <t>DFN250108</t>
  </si>
  <si>
    <t>DFN250109</t>
  </si>
  <si>
    <t>DFN250110</t>
  </si>
  <si>
    <t>DFN250111</t>
  </si>
  <si>
    <t>DFN250112</t>
  </si>
  <si>
    <t>DFN250113</t>
  </si>
  <si>
    <t>DFN250114</t>
  </si>
  <si>
    <t>DFN250115</t>
  </si>
  <si>
    <t>Zimbabwe</t>
  </si>
  <si>
    <t>SHORE 2 SHORE</t>
  </si>
  <si>
    <t>DFN250116</t>
  </si>
  <si>
    <t>DFN250117</t>
  </si>
  <si>
    <t>DFN250118</t>
  </si>
  <si>
    <t>DFN250119</t>
  </si>
  <si>
    <t>DFN250120</t>
  </si>
  <si>
    <t>DFN250121</t>
  </si>
  <si>
    <t>DFN250122</t>
  </si>
  <si>
    <t>DFN250123</t>
  </si>
  <si>
    <t>DFN250124</t>
  </si>
  <si>
    <t>DFN250125</t>
  </si>
  <si>
    <t>DFN250126</t>
  </si>
  <si>
    <t>DFN250127</t>
  </si>
  <si>
    <t>DFN250128</t>
  </si>
  <si>
    <t>DFN250129</t>
  </si>
  <si>
    <t>DFN250130</t>
  </si>
  <si>
    <t>DFN250131</t>
  </si>
  <si>
    <t>DFN250132</t>
  </si>
  <si>
    <t>DFN250133</t>
  </si>
  <si>
    <t>DFN250134</t>
  </si>
  <si>
    <t>DFN250135</t>
  </si>
  <si>
    <t>DFN250136</t>
  </si>
  <si>
    <t>DFN250137</t>
  </si>
  <si>
    <t>DFN250138</t>
  </si>
  <si>
    <t>DFN250139</t>
  </si>
  <si>
    <t>ARRONDISSEMENT</t>
  </si>
  <si>
    <t>112J</t>
  </si>
  <si>
    <t>55J</t>
  </si>
  <si>
    <t>DFN250140</t>
  </si>
  <si>
    <t>DFN250141</t>
  </si>
  <si>
    <t>DFN250142</t>
  </si>
  <si>
    <t>DFN250143</t>
  </si>
  <si>
    <t>DFN250144</t>
  </si>
  <si>
    <t>DFN250145</t>
  </si>
  <si>
    <t>DFN250146</t>
  </si>
  <si>
    <t>DFN250147</t>
  </si>
  <si>
    <t>DFN250148</t>
  </si>
  <si>
    <t>DFN250149</t>
  </si>
  <si>
    <t>DFN250150</t>
  </si>
  <si>
    <t>DFN250151</t>
  </si>
  <si>
    <t>DFN250152</t>
  </si>
  <si>
    <t>DFN250153</t>
  </si>
  <si>
    <t>DFN250154</t>
  </si>
  <si>
    <t>DFN250155</t>
  </si>
  <si>
    <t>DFN250156</t>
  </si>
  <si>
    <t>DFN250157</t>
  </si>
  <si>
    <t>DFN250158</t>
  </si>
  <si>
    <t>DFN250159</t>
  </si>
  <si>
    <t>DFN250160</t>
  </si>
  <si>
    <t>DFN250161</t>
  </si>
  <si>
    <t>DFN250162</t>
  </si>
  <si>
    <t>DFN250163</t>
  </si>
  <si>
    <t>DFN250164</t>
  </si>
  <si>
    <t>DFN250165</t>
  </si>
  <si>
    <t>DFN250166</t>
  </si>
  <si>
    <t>DFN250167</t>
  </si>
  <si>
    <t>DFN250168</t>
  </si>
  <si>
    <t>DFN250169</t>
  </si>
  <si>
    <t>DFN250170</t>
  </si>
  <si>
    <t>DFN250171</t>
  </si>
  <si>
    <t>DFN250172</t>
  </si>
  <si>
    <t>DFN250173</t>
  </si>
  <si>
    <t>DFN250174</t>
  </si>
  <si>
    <t>DFN250175</t>
  </si>
  <si>
    <t>DFN250176</t>
  </si>
  <si>
    <t>DFN250177</t>
  </si>
  <si>
    <t>DFN250178</t>
  </si>
  <si>
    <t>DFN250179</t>
  </si>
  <si>
    <t>DFN250180</t>
  </si>
  <si>
    <t>BANQUE DOMICILIATAIRE</t>
  </si>
  <si>
    <t>AMEN BANK</t>
  </si>
  <si>
    <t xml:space="preserve"> </t>
  </si>
  <si>
    <t>SARL NEXT POWER</t>
  </si>
  <si>
    <t>BTL</t>
  </si>
  <si>
    <t>CLIENT</t>
  </si>
  <si>
    <t>DATE FACTURE</t>
  </si>
  <si>
    <t>DEVISE</t>
  </si>
  <si>
    <t>MONTANT FACTURE</t>
  </si>
  <si>
    <t>MONTANT DOMICILIATION</t>
  </si>
  <si>
    <t>ECART</t>
  </si>
  <si>
    <t>ACM TECHNOLOGIE</t>
  </si>
  <si>
    <t xml:space="preserve">DIRECT BATTERIES </t>
  </si>
  <si>
    <t>STB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</si>
</sst>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"/>
  </numFmts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name val="Cambria"/>
      <family val="1"/>
    </font>
    <font>
      <sz val="10"/>
      <name val="Calibri"/>
      <family val="2"/>
    </font>
    <font>
      <b/>
      <sz val="10"/>
      <name val="Calibri"/>
      <family val="2"/>
    </font>
    <font>
      <b/>
      <sz val="11"/>
      <color theme="6"/>
      <name val="Aptos Narrow"/>
      <family val="2"/>
      <scheme val="minor"/>
    </font>
    <font>
      <b/>
      <sz val="11"/>
      <color theme="4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3" xfId="0" applyBorder="1"/>
    <xf numFmtId="14" fontId="0" fillId="0" borderId="3" xfId="0" applyNumberFormat="1" applyBorder="1"/>
    <xf numFmtId="0" fontId="0" fillId="2" borderId="3" xfId="0" applyFill="1" applyBorder="1"/>
    <xf numFmtId="0" fontId="1" fillId="0" borderId="3" xfId="0" applyFont="1" applyBorder="1"/>
    <xf numFmtId="1" fontId="0" fillId="0" borderId="0" xfId="0" applyNumberFormat="1"/>
    <xf numFmtId="14" fontId="1" fillId="0" borderId="3" xfId="0" applyNumberFormat="1" applyFont="1" applyBorder="1"/>
    <xf numFmtId="0" fontId="1" fillId="2" borderId="3" xfId="0" applyFont="1" applyFill="1" applyBorder="1"/>
    <xf numFmtId="0" fontId="0" fillId="3" borderId="3" xfId="0" applyFill="1" applyBorder="1"/>
    <xf numFmtId="14" fontId="0" fillId="3" borderId="3" xfId="0" applyNumberFormat="1" applyFill="1" applyBorder="1"/>
    <xf numFmtId="4" fontId="0" fillId="0" borderId="3" xfId="0" applyNumberFormat="1" applyBorder="1"/>
    <xf numFmtId="4" fontId="1" fillId="0" borderId="3" xfId="0" applyNumberFormat="1" applyFont="1" applyBorder="1"/>
    <xf numFmtId="4" fontId="0" fillId="3" borderId="3" xfId="0" applyNumberFormat="1" applyFill="1" applyBorder="1"/>
    <xf numFmtId="4" fontId="0" fillId="0" borderId="0" xfId="0" applyNumberFormat="1"/>
    <xf numFmtId="14" fontId="3" fillId="0" borderId="2" xfId="0" applyNumberFormat="1" applyFont="1" applyBorder="1" applyAlignment="1">
      <alignment horizontal="center"/>
    </xf>
    <xf numFmtId="14" fontId="1" fillId="3" borderId="3" xfId="0" applyNumberFormat="1" applyFont="1" applyFill="1" applyBorder="1"/>
    <xf numFmtId="4" fontId="1" fillId="3" borderId="3" xfId="0" applyNumberFormat="1" applyFont="1" applyFill="1" applyBorder="1"/>
    <xf numFmtId="14" fontId="0" fillId="0" borderId="3" xfId="0" applyNumberFormat="1" applyBorder="1" applyAlignment="1">
      <alignment horizontal="center"/>
    </xf>
    <xf numFmtId="14" fontId="1" fillId="4" borderId="3" xfId="0" applyNumberFormat="1" applyFont="1" applyFill="1" applyBorder="1"/>
    <xf numFmtId="4" fontId="1" fillId="4" borderId="3" xfId="0" applyNumberFormat="1" applyFont="1" applyFill="1" applyBorder="1"/>
    <xf numFmtId="0" fontId="1" fillId="3" borderId="3" xfId="0" applyFont="1" applyFill="1" applyBorder="1"/>
    <xf numFmtId="0" fontId="1" fillId="3" borderId="0" xfId="0" applyFont="1" applyFill="1"/>
    <xf numFmtId="0" fontId="0" fillId="5" borderId="3" xfId="0" applyFill="1" applyBorder="1"/>
    <xf numFmtId="3" fontId="0" fillId="0" borderId="0" xfId="0" applyNumberFormat="1"/>
    <xf numFmtId="14" fontId="0" fillId="3" borderId="3" xfId="0" applyNumberFormat="1" applyFill="1" applyBorder="1" applyAlignment="1">
      <alignment horizontal="center"/>
    </xf>
    <xf numFmtId="3" fontId="0" fillId="5" borderId="0" xfId="0" applyNumberFormat="1" applyFill="1"/>
    <xf numFmtId="0" fontId="0" fillId="5" borderId="0" xfId="0" applyFill="1"/>
    <xf numFmtId="9" fontId="0" fillId="5" borderId="0" xfId="0" applyNumberFormat="1" applyFill="1"/>
    <xf numFmtId="165" fontId="1" fillId="0" borderId="2" xfId="0" applyNumberFormat="1" applyFont="1" applyBorder="1" applyAlignment="1">
      <alignment horizontal="center"/>
    </xf>
    <xf numFmtId="165" fontId="1" fillId="0" borderId="3" xfId="0" applyNumberFormat="1" applyFont="1" applyBorder="1"/>
    <xf numFmtId="165" fontId="0" fillId="0" borderId="0" xfId="0" applyNumberFormat="1"/>
    <xf numFmtId="165" fontId="1" fillId="3" borderId="3" xfId="0" applyNumberFormat="1" applyFont="1" applyFill="1" applyBorder="1"/>
    <xf numFmtId="165" fontId="1" fillId="4" borderId="3" xfId="0" applyNumberFormat="1" applyFont="1" applyFill="1" applyBorder="1"/>
    <xf numFmtId="3" fontId="1" fillId="5" borderId="0" xfId="0" applyNumberFormat="1" applyFont="1" applyFill="1"/>
    <xf numFmtId="0" fontId="1" fillId="5" borderId="0" xfId="0" applyFont="1" applyFill="1"/>
    <xf numFmtId="0" fontId="1" fillId="0" borderId="0" xfId="0" applyFont="1"/>
    <xf numFmtId="14" fontId="1" fillId="3" borderId="3" xfId="0" applyNumberFormat="1" applyFont="1" applyFill="1" applyBorder="1" applyAlignment="1">
      <alignment horizontal="center"/>
    </xf>
    <xf numFmtId="0" fontId="1" fillId="5" borderId="3" xfId="0" applyFont="1" applyFill="1" applyBorder="1"/>
    <xf numFmtId="14" fontId="1" fillId="5" borderId="3" xfId="0" applyNumberFormat="1" applyFont="1" applyFill="1" applyBorder="1"/>
    <xf numFmtId="4" fontId="1" fillId="5" borderId="3" xfId="0" applyNumberFormat="1" applyFont="1" applyFill="1" applyBorder="1"/>
    <xf numFmtId="165" fontId="1" fillId="5" borderId="3" xfId="0" applyNumberFormat="1" applyFont="1" applyFill="1" applyBorder="1"/>
    <xf numFmtId="14" fontId="0" fillId="5" borderId="3" xfId="0" applyNumberFormat="1" applyFill="1" applyBorder="1"/>
    <xf numFmtId="4" fontId="0" fillId="5" borderId="3" xfId="0" applyNumberFormat="1" applyFill="1" applyBorder="1"/>
    <xf numFmtId="14" fontId="0" fillId="5" borderId="3" xfId="0" applyNumberForma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4" fontId="1" fillId="5" borderId="3" xfId="0" applyNumberFormat="1" applyFont="1" applyFill="1" applyBorder="1" applyAlignment="1">
      <alignment horizontal="center"/>
    </xf>
    <xf numFmtId="4" fontId="0" fillId="5" borderId="3" xfId="0" applyNumberFormat="1" applyFill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4" borderId="3" xfId="0" applyFill="1" applyBorder="1"/>
    <xf numFmtId="14" fontId="0" fillId="4" borderId="3" xfId="0" applyNumberFormat="1" applyFill="1" applyBorder="1"/>
    <xf numFmtId="4" fontId="0" fillId="4" borderId="3" xfId="0" applyNumberFormat="1" applyFill="1" applyBorder="1"/>
    <xf numFmtId="165" fontId="0" fillId="5" borderId="0" xfId="0" applyNumberFormat="1" applyFill="1"/>
    <xf numFmtId="0" fontId="4" fillId="6" borderId="3" xfId="0" applyFont="1" applyFill="1" applyBorder="1"/>
    <xf numFmtId="14" fontId="4" fillId="6" borderId="3" xfId="0" applyNumberFormat="1" applyFont="1" applyFill="1" applyBorder="1"/>
    <xf numFmtId="4" fontId="4" fillId="6" borderId="3" xfId="0" applyNumberFormat="1" applyFont="1" applyFill="1" applyBorder="1"/>
    <xf numFmtId="0" fontId="4" fillId="0" borderId="3" xfId="0" applyFont="1" applyBorder="1"/>
    <xf numFmtId="1" fontId="1" fillId="5" borderId="0" xfId="0" applyNumberFormat="1" applyFont="1" applyFill="1"/>
    <xf numFmtId="0" fontId="1" fillId="7" borderId="3" xfId="0" applyFont="1" applyFill="1" applyBorder="1"/>
    <xf numFmtId="14" fontId="1" fillId="7" borderId="3" xfId="0" applyNumberFormat="1" applyFont="1" applyFill="1" applyBorder="1"/>
    <xf numFmtId="4" fontId="1" fillId="7" borderId="3" xfId="0" applyNumberFormat="1" applyFont="1" applyFill="1" applyBorder="1"/>
    <xf numFmtId="0" fontId="5" fillId="0" borderId="3" xfId="0" applyFont="1" applyBorder="1"/>
    <xf numFmtId="14" fontId="5" fillId="0" borderId="3" xfId="0" applyNumberFormat="1" applyFont="1" applyBorder="1"/>
    <xf numFmtId="4" fontId="5" fillId="0" borderId="3" xfId="0" applyNumberFormat="1" applyFont="1" applyBorder="1"/>
    <xf numFmtId="0" fontId="6" fillId="5" borderId="3" xfId="0" applyFont="1" applyFill="1" applyBorder="1"/>
    <xf numFmtId="14" fontId="6" fillId="5" borderId="3" xfId="0" applyNumberFormat="1" applyFont="1" applyFill="1" applyBorder="1"/>
    <xf numFmtId="14" fontId="6" fillId="4" borderId="3" xfId="0" applyNumberFormat="1" applyFont="1" applyFill="1" applyBorder="1"/>
    <xf numFmtId="4" fontId="6" fillId="5" borderId="3" xfId="0" applyNumberFormat="1" applyFont="1" applyFill="1" applyBorder="1"/>
    <xf numFmtId="14" fontId="6" fillId="3" borderId="3" xfId="0" applyNumberFormat="1" applyFont="1" applyFill="1" applyBorder="1"/>
    <xf numFmtId="4" fontId="6" fillId="3" borderId="3" xfId="0" applyNumberFormat="1" applyFont="1" applyFill="1" applyBorder="1"/>
    <xf numFmtId="3" fontId="6" fillId="5" borderId="0" xfId="0" applyNumberFormat="1" applyFont="1" applyFill="1"/>
    <xf numFmtId="165" fontId="6" fillId="5" borderId="3" xfId="0" applyNumberFormat="1" applyFont="1" applyFill="1" applyBorder="1"/>
    <xf numFmtId="0" fontId="6" fillId="5" borderId="0" xfId="0" applyFont="1" applyFill="1"/>
    <xf numFmtId="165" fontId="6" fillId="4" borderId="3" xfId="0" applyNumberFormat="1" applyFont="1" applyFill="1" applyBorder="1"/>
    <xf numFmtId="14" fontId="6" fillId="3" borderId="3" xfId="0" applyNumberFormat="1" applyFont="1" applyFill="1" applyBorder="1" applyAlignment="1">
      <alignment horizontal="center"/>
    </xf>
    <xf numFmtId="0" fontId="6" fillId="3" borderId="3" xfId="0" applyFont="1" applyFill="1" applyBorder="1"/>
    <xf numFmtId="0" fontId="1" fillId="5" borderId="2" xfId="0" applyFont="1" applyFill="1" applyBorder="1" applyAlignment="1">
      <alignment horizontal="center"/>
    </xf>
    <xf numFmtId="0" fontId="6" fillId="0" borderId="3" xfId="0" applyFont="1" applyBorder="1"/>
    <xf numFmtId="14" fontId="6" fillId="0" borderId="3" xfId="0" applyNumberFormat="1" applyFont="1" applyBorder="1"/>
    <xf numFmtId="4" fontId="6" fillId="0" borderId="3" xfId="0" applyNumberFormat="1" applyFont="1" applyBorder="1"/>
    <xf numFmtId="0" fontId="5" fillId="2" borderId="3" xfId="0" applyFont="1" applyFill="1" applyBorder="1"/>
    <xf numFmtId="0" fontId="6" fillId="2" borderId="3" xfId="0" applyFont="1" applyFill="1" applyBorder="1"/>
    <xf numFmtId="4" fontId="1" fillId="7" borderId="3" xfId="0" applyNumberFormat="1" applyFont="1" applyFill="1" applyBorder="1" applyAlignment="1">
      <alignment horizontal="center"/>
    </xf>
    <xf numFmtId="0" fontId="1" fillId="8" borderId="3" xfId="0" applyFont="1" applyFill="1" applyBorder="1"/>
    <xf numFmtId="14" fontId="1" fillId="8" borderId="3" xfId="0" applyNumberFormat="1" applyFont="1" applyFill="1" applyBorder="1"/>
    <xf numFmtId="4" fontId="1" fillId="8" borderId="3" xfId="0" applyNumberFormat="1" applyFont="1" applyFill="1" applyBorder="1"/>
    <xf numFmtId="3" fontId="1" fillId="0" borderId="0" xfId="0" applyNumberFormat="1" applyFont="1"/>
    <xf numFmtId="14" fontId="1" fillId="7" borderId="3" xfId="0" applyNumberFormat="1" applyFont="1" applyFill="1" applyBorder="1" applyAlignment="1">
      <alignment horizontal="center"/>
    </xf>
    <xf numFmtId="0" fontId="0" fillId="7" borderId="3" xfId="0" applyFill="1" applyBorder="1"/>
    <xf numFmtId="14" fontId="0" fillId="7" borderId="3" xfId="0" applyNumberFormat="1" applyFill="1" applyBorder="1"/>
    <xf numFmtId="4" fontId="0" fillId="7" borderId="3" xfId="0" applyNumberFormat="1" applyFill="1" applyBorder="1"/>
    <xf numFmtId="14" fontId="0" fillId="7" borderId="3" xfId="0" applyNumberFormat="1" applyFill="1" applyBorder="1" applyAlignment="1">
      <alignment horizontal="center"/>
    </xf>
    <xf numFmtId="4" fontId="0" fillId="7" borderId="3" xfId="0" applyNumberFormat="1" applyFill="1" applyBorder="1" applyAlignment="1">
      <alignment horizontal="center"/>
    </xf>
    <xf numFmtId="4" fontId="4" fillId="7" borderId="3" xfId="0" applyNumberFormat="1" applyFont="1" applyFill="1" applyBorder="1" applyAlignment="1">
      <alignment horizontal="center"/>
    </xf>
    <xf numFmtId="0" fontId="4" fillId="7" borderId="3" xfId="0" applyFont="1" applyFill="1" applyBorder="1"/>
    <xf numFmtId="14" fontId="4" fillId="7" borderId="3" xfId="0" applyNumberFormat="1" applyFont="1" applyFill="1" applyBorder="1"/>
    <xf numFmtId="4" fontId="4" fillId="7" borderId="3" xfId="0" applyNumberFormat="1" applyFont="1" applyFill="1" applyBorder="1"/>
    <xf numFmtId="0" fontId="1" fillId="9" borderId="3" xfId="0" applyFont="1" applyFill="1" applyBorder="1"/>
    <xf numFmtId="14" fontId="1" fillId="9" borderId="3" xfId="0" applyNumberFormat="1" applyFont="1" applyFill="1" applyBorder="1"/>
    <xf numFmtId="4" fontId="1" fillId="9" borderId="3" xfId="0" applyNumberFormat="1" applyFont="1" applyFill="1" applyBorder="1"/>
    <xf numFmtId="4" fontId="1" fillId="9" borderId="3" xfId="0" applyNumberFormat="1" applyFont="1" applyFill="1" applyBorder="1" applyAlignment="1">
      <alignment horizontal="center"/>
    </xf>
    <xf numFmtId="3" fontId="6" fillId="0" borderId="0" xfId="0" applyNumberFormat="1" applyFont="1"/>
    <xf numFmtId="0" fontId="4" fillId="5" borderId="3" xfId="0" applyFont="1" applyFill="1" applyBorder="1"/>
    <xf numFmtId="14" fontId="4" fillId="5" borderId="3" xfId="0" applyNumberFormat="1" applyFont="1" applyFill="1" applyBorder="1"/>
    <xf numFmtId="4" fontId="4" fillId="5" borderId="3" xfId="0" applyNumberFormat="1" applyFont="1" applyFill="1" applyBorder="1"/>
    <xf numFmtId="0" fontId="4" fillId="9" borderId="3" xfId="0" applyFont="1" applyFill="1" applyBorder="1"/>
    <xf numFmtId="14" fontId="4" fillId="9" borderId="3" xfId="0" applyNumberFormat="1" applyFont="1" applyFill="1" applyBorder="1"/>
    <xf numFmtId="4" fontId="4" fillId="9" borderId="3" xfId="0" applyNumberFormat="1" applyFont="1" applyFill="1" applyBorder="1"/>
    <xf numFmtId="4" fontId="4" fillId="9" borderId="3" xfId="0" applyNumberFormat="1" applyFont="1" applyFill="1" applyBorder="1" applyAlignment="1">
      <alignment horizontal="center"/>
    </xf>
    <xf numFmtId="3" fontId="1" fillId="3" borderId="0" xfId="0" applyNumberFormat="1" applyFont="1" applyFill="1" applyAlignment="1">
      <alignment horizontal="center"/>
    </xf>
    <xf numFmtId="165" fontId="1" fillId="0" borderId="0" xfId="0" applyNumberFormat="1" applyFont="1"/>
    <xf numFmtId="0" fontId="8" fillId="0" borderId="0" xfId="0" applyFont="1"/>
    <xf numFmtId="0" fontId="8" fillId="0" borderId="3" xfId="0" applyFont="1" applyBorder="1"/>
    <xf numFmtId="14" fontId="8" fillId="0" borderId="3" xfId="0" applyNumberFormat="1" applyFont="1" applyBorder="1"/>
    <xf numFmtId="0" fontId="8" fillId="5" borderId="3" xfId="0" applyFont="1" applyFill="1" applyBorder="1"/>
    <xf numFmtId="4" fontId="8" fillId="0" borderId="3" xfId="0" applyNumberFormat="1" applyFont="1" applyBorder="1"/>
    <xf numFmtId="14" fontId="8" fillId="5" borderId="3" xfId="0" applyNumberFormat="1" applyFont="1" applyFill="1" applyBorder="1"/>
    <xf numFmtId="4" fontId="8" fillId="5" borderId="3" xfId="0" applyNumberFormat="1" applyFont="1" applyFill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8" fillId="0" borderId="2" xfId="0" applyNumberFormat="1" applyFont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center"/>
    </xf>
    <xf numFmtId="4" fontId="7" fillId="3" borderId="3" xfId="0" applyNumberFormat="1" applyFont="1" applyFill="1" applyBorder="1"/>
    <xf numFmtId="0" fontId="9" fillId="8" borderId="0" xfId="1" applyFill="1" applyBorder="1"/>
    <xf numFmtId="165" fontId="0" fillId="0" borderId="3" xfId="0" applyNumberFormat="1" applyBorder="1" applyAlignment="1">
      <alignment horizontal="center"/>
    </xf>
    <xf numFmtId="1" fontId="1" fillId="0" borderId="0" xfId="0" applyNumberFormat="1" applyFont="1"/>
    <xf numFmtId="0" fontId="1" fillId="0" borderId="18" xfId="0" applyFont="1" applyBorder="1" applyAlignment="1">
      <alignment horizontal="center"/>
    </xf>
    <xf numFmtId="0" fontId="4" fillId="5" borderId="4" xfId="0" applyFont="1" applyFill="1" applyBorder="1"/>
    <xf numFmtId="0" fontId="1" fillId="5" borderId="4" xfId="0" applyFont="1" applyFill="1" applyBorder="1"/>
    <xf numFmtId="0" fontId="1" fillId="0" borderId="4" xfId="0" applyFont="1" applyBorder="1"/>
    <xf numFmtId="0" fontId="1" fillId="0" borderId="17" xfId="0" applyFont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4" fontId="1" fillId="0" borderId="17" xfId="0" applyNumberFormat="1" applyFont="1" applyBorder="1" applyAlignment="1">
      <alignment horizontal="center"/>
    </xf>
    <xf numFmtId="14" fontId="3" fillId="0" borderId="17" xfId="0" applyNumberFormat="1" applyFont="1" applyBorder="1" applyAlignment="1">
      <alignment horizontal="center"/>
    </xf>
    <xf numFmtId="0" fontId="4" fillId="5" borderId="17" xfId="0" applyFont="1" applyFill="1" applyBorder="1"/>
    <xf numFmtId="14" fontId="4" fillId="5" borderId="17" xfId="0" applyNumberFormat="1" applyFont="1" applyFill="1" applyBorder="1"/>
    <xf numFmtId="4" fontId="4" fillId="5" borderId="17" xfId="0" applyNumberFormat="1" applyFont="1" applyFill="1" applyBorder="1"/>
    <xf numFmtId="0" fontId="1" fillId="5" borderId="17" xfId="0" applyFont="1" applyFill="1" applyBorder="1"/>
    <xf numFmtId="14" fontId="1" fillId="5" borderId="17" xfId="0" applyNumberFormat="1" applyFont="1" applyFill="1" applyBorder="1"/>
    <xf numFmtId="4" fontId="1" fillId="5" borderId="17" xfId="0" applyNumberFormat="1" applyFont="1" applyFill="1" applyBorder="1"/>
    <xf numFmtId="0" fontId="1" fillId="0" borderId="17" xfId="0" applyFont="1" applyBorder="1"/>
    <xf numFmtId="14" fontId="1" fillId="0" borderId="17" xfId="0" applyNumberFormat="1" applyFont="1" applyBorder="1"/>
    <xf numFmtId="4" fontId="1" fillId="0" borderId="17" xfId="0" applyNumberFormat="1" applyFont="1" applyBorder="1"/>
    <xf numFmtId="0" fontId="4" fillId="0" borderId="17" xfId="0" applyFont="1" applyBorder="1"/>
    <xf numFmtId="4" fontId="1" fillId="3" borderId="8" xfId="0" applyNumberFormat="1" applyFont="1" applyFill="1" applyBorder="1"/>
    <xf numFmtId="0" fontId="0" fillId="0" borderId="17" xfId="0" applyBorder="1"/>
    <xf numFmtId="14" fontId="0" fillId="0" borderId="17" xfId="0" applyNumberFormat="1" applyBorder="1"/>
    <xf numFmtId="0" fontId="0" fillId="5" borderId="17" xfId="0" applyFill="1" applyBorder="1"/>
    <xf numFmtId="4" fontId="0" fillId="0" borderId="17" xfId="0" applyNumberFormat="1" applyBorder="1"/>
    <xf numFmtId="3" fontId="1" fillId="7" borderId="0" xfId="0" applyNumberFormat="1" applyFont="1" applyFill="1" applyAlignment="1">
      <alignment horizontal="center"/>
    </xf>
    <xf numFmtId="4" fontId="1" fillId="0" borderId="19" xfId="0" applyNumberFormat="1" applyFont="1" applyBorder="1"/>
    <xf numFmtId="0" fontId="10" fillId="0" borderId="3" xfId="0" applyFont="1" applyBorder="1"/>
    <xf numFmtId="14" fontId="10" fillId="0" borderId="3" xfId="0" applyNumberFormat="1" applyFont="1" applyBorder="1"/>
    <xf numFmtId="0" fontId="10" fillId="5" borderId="3" xfId="0" applyFont="1" applyFill="1" applyBorder="1"/>
    <xf numFmtId="4" fontId="10" fillId="0" borderId="3" xfId="0" applyNumberFormat="1" applyFont="1" applyBorder="1"/>
    <xf numFmtId="4" fontId="10" fillId="0" borderId="3" xfId="0" applyNumberFormat="1" applyFont="1" applyBorder="1" applyAlignment="1">
      <alignment horizontal="center"/>
    </xf>
    <xf numFmtId="0" fontId="10" fillId="0" borderId="0" xfId="0" applyFont="1"/>
    <xf numFmtId="4" fontId="1" fillId="0" borderId="3" xfId="0" applyNumberFormat="1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14" fontId="0" fillId="0" borderId="0" xfId="0" applyNumberFormat="1"/>
    <xf numFmtId="14" fontId="12" fillId="0" borderId="0" xfId="0" applyNumberFormat="1" applyFont="1"/>
    <xf numFmtId="4" fontId="13" fillId="0" borderId="0" xfId="0" applyNumberFormat="1" applyFont="1"/>
    <xf numFmtId="9" fontId="0" fillId="0" borderId="0" xfId="0" applyNumberFormat="1"/>
    <xf numFmtId="165" fontId="1" fillId="3" borderId="0" xfId="0" applyNumberFormat="1" applyFont="1" applyFill="1"/>
    <xf numFmtId="14" fontId="1" fillId="0" borderId="0" xfId="0" applyNumberFormat="1" applyFont="1"/>
    <xf numFmtId="4" fontId="12" fillId="0" borderId="0" xfId="0" applyNumberFormat="1" applyFont="1"/>
    <xf numFmtId="0" fontId="13" fillId="0" borderId="0" xfId="0" applyFont="1"/>
    <xf numFmtId="14" fontId="13" fillId="0" borderId="0" xfId="0" applyNumberFormat="1" applyFont="1"/>
    <xf numFmtId="0" fontId="13" fillId="3" borderId="0" xfId="0" applyFont="1" applyFill="1"/>
    <xf numFmtId="4" fontId="13" fillId="4" borderId="0" xfId="0" applyNumberFormat="1" applyFont="1" applyFill="1"/>
    <xf numFmtId="14" fontId="4" fillId="0" borderId="3" xfId="0" applyNumberFormat="1" applyFont="1" applyBorder="1"/>
    <xf numFmtId="4" fontId="4" fillId="0" borderId="3" xfId="0" applyNumberFormat="1" applyFont="1" applyBorder="1"/>
    <xf numFmtId="4" fontId="4" fillId="0" borderId="3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14" fontId="4" fillId="5" borderId="3" xfId="0" applyNumberFormat="1" applyFont="1" applyFill="1" applyBorder="1" applyAlignment="1">
      <alignment horizontal="center"/>
    </xf>
    <xf numFmtId="4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14" fontId="4" fillId="5" borderId="3" xfId="0" applyNumberFormat="1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center" vertical="center"/>
    </xf>
    <xf numFmtId="3" fontId="14" fillId="5" borderId="0" xfId="0" applyNumberFormat="1" applyFont="1" applyFill="1"/>
    <xf numFmtId="3" fontId="15" fillId="0" borderId="0" xfId="0" applyNumberFormat="1" applyFont="1"/>
    <xf numFmtId="3" fontId="15" fillId="10" borderId="0" xfId="0" applyNumberFormat="1" applyFont="1" applyFill="1"/>
    <xf numFmtId="3" fontId="4" fillId="3" borderId="0" xfId="0" applyNumberFormat="1" applyFont="1" applyFill="1"/>
    <xf numFmtId="0" fontId="10" fillId="11" borderId="3" xfId="0" applyFont="1" applyFill="1" applyBorder="1"/>
    <xf numFmtId="0" fontId="0" fillId="11" borderId="3" xfId="0" applyFill="1" applyBorder="1"/>
    <xf numFmtId="14" fontId="10" fillId="11" borderId="3" xfId="0" applyNumberFormat="1" applyFont="1" applyFill="1" applyBorder="1"/>
    <xf numFmtId="4" fontId="10" fillId="11" borderId="3" xfId="0" applyNumberFormat="1" applyFont="1" applyFill="1" applyBorder="1"/>
    <xf numFmtId="4" fontId="10" fillId="11" borderId="3" xfId="0" applyNumberFormat="1" applyFont="1" applyFill="1" applyBorder="1" applyAlignment="1">
      <alignment horizontal="center"/>
    </xf>
    <xf numFmtId="3" fontId="15" fillId="11" borderId="0" xfId="0" applyNumberFormat="1" applyFont="1" applyFill="1"/>
    <xf numFmtId="14" fontId="4" fillId="6" borderId="4" xfId="0" applyNumberFormat="1" applyFont="1" applyFill="1" applyBorder="1" applyAlignment="1">
      <alignment horizontal="center"/>
    </xf>
    <xf numFmtId="14" fontId="4" fillId="6" borderId="5" xfId="0" applyNumberFormat="1" applyFont="1" applyFill="1" applyBorder="1" applyAlignment="1">
      <alignment horizontal="center"/>
    </xf>
    <xf numFmtId="14" fontId="4" fillId="6" borderId="6" xfId="0" applyNumberFormat="1" applyFont="1" applyFill="1" applyBorder="1" applyAlignment="1">
      <alignment horizontal="center"/>
    </xf>
    <xf numFmtId="4" fontId="1" fillId="7" borderId="7" xfId="0" applyNumberFormat="1" applyFont="1" applyFill="1" applyBorder="1" applyAlignment="1">
      <alignment horizontal="center" vertical="center"/>
    </xf>
    <xf numFmtId="4" fontId="1" fillId="7" borderId="8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/>
    </xf>
    <xf numFmtId="14" fontId="4" fillId="5" borderId="10" xfId="0" applyNumberFormat="1" applyFont="1" applyFill="1" applyBorder="1" applyAlignment="1">
      <alignment horizontal="center"/>
    </xf>
    <xf numFmtId="14" fontId="4" fillId="5" borderId="11" xfId="0" applyNumberFormat="1" applyFont="1" applyFill="1" applyBorder="1" applyAlignment="1">
      <alignment horizontal="center"/>
    </xf>
    <xf numFmtId="14" fontId="4" fillId="5" borderId="12" xfId="0" applyNumberFormat="1" applyFont="1" applyFill="1" applyBorder="1" applyAlignment="1">
      <alignment horizontal="center"/>
    </xf>
    <xf numFmtId="14" fontId="4" fillId="5" borderId="9" xfId="0" applyNumberFormat="1" applyFont="1" applyFill="1" applyBorder="1" applyAlignment="1">
      <alignment horizontal="center"/>
    </xf>
    <xf numFmtId="14" fontId="4" fillId="5" borderId="0" xfId="0" applyNumberFormat="1" applyFont="1" applyFill="1" applyAlignment="1">
      <alignment horizontal="center"/>
    </xf>
    <xf numFmtId="14" fontId="4" fillId="5" borderId="13" xfId="0" applyNumberFormat="1" applyFont="1" applyFill="1" applyBorder="1" applyAlignment="1">
      <alignment horizontal="center"/>
    </xf>
    <xf numFmtId="14" fontId="4" fillId="5" borderId="14" xfId="0" applyNumberFormat="1" applyFont="1" applyFill="1" applyBorder="1" applyAlignment="1">
      <alignment horizontal="center"/>
    </xf>
    <xf numFmtId="14" fontId="4" fillId="5" borderId="15" xfId="0" applyNumberFormat="1" applyFont="1" applyFill="1" applyBorder="1" applyAlignment="1">
      <alignment horizontal="center"/>
    </xf>
    <xf numFmtId="14" fontId="4" fillId="5" borderId="16" xfId="0" applyNumberFormat="1" applyFont="1" applyFill="1" applyBorder="1" applyAlignment="1">
      <alignment horizontal="center"/>
    </xf>
    <xf numFmtId="14" fontId="4" fillId="5" borderId="10" xfId="0" applyNumberFormat="1" applyFont="1" applyFill="1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14" fontId="4" fillId="5" borderId="12" xfId="0" applyNumberFormat="1" applyFont="1" applyFill="1" applyBorder="1" applyAlignment="1">
      <alignment horizontal="center" vertical="center"/>
    </xf>
    <xf numFmtId="14" fontId="4" fillId="5" borderId="9" xfId="0" applyNumberFormat="1" applyFont="1" applyFill="1" applyBorder="1" applyAlignment="1">
      <alignment horizontal="center" vertical="center"/>
    </xf>
    <xf numFmtId="14" fontId="4" fillId="5" borderId="0" xfId="0" applyNumberFormat="1" applyFont="1" applyFill="1" applyAlignment="1">
      <alignment horizontal="center" vertical="center"/>
    </xf>
    <xf numFmtId="14" fontId="4" fillId="5" borderId="13" xfId="0" applyNumberFormat="1" applyFont="1" applyFill="1" applyBorder="1" applyAlignment="1">
      <alignment horizontal="center" vertical="center"/>
    </xf>
    <xf numFmtId="14" fontId="4" fillId="5" borderId="14" xfId="0" applyNumberFormat="1" applyFont="1" applyFill="1" applyBorder="1" applyAlignment="1">
      <alignment horizontal="center" vertical="center"/>
    </xf>
    <xf numFmtId="14" fontId="4" fillId="5" borderId="15" xfId="0" applyNumberFormat="1" applyFont="1" applyFill="1" applyBorder="1" applyAlignment="1">
      <alignment horizontal="center" vertical="center"/>
    </xf>
    <xf numFmtId="14" fontId="4" fillId="5" borderId="16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996C-C7B0-487B-AD83-48408B6151F3}">
  <dimension ref="A1:I44"/>
  <sheetViews>
    <sheetView workbookViewId="0">
      <selection activeCell="I15" sqref="I15"/>
    </sheetView>
  </sheetViews>
  <sheetFormatPr baseColWidth="10" defaultRowHeight="14.4" x14ac:dyDescent="0.3"/>
  <cols>
    <col min="3" max="3" width="19.88671875" bestFit="1" customWidth="1"/>
    <col min="4" max="4" width="12.44140625" bestFit="1" customWidth="1"/>
    <col min="5" max="5" width="0" hidden="1" customWidth="1"/>
    <col min="6" max="6" width="4.6640625" bestFit="1" customWidth="1"/>
    <col min="8" max="8" width="13.5546875" customWidth="1"/>
  </cols>
  <sheetData>
    <row r="1" spans="1:9" ht="15" thickBot="1" x14ac:dyDescent="0.35"/>
    <row r="2" spans="1:9" ht="15" thickBot="1" x14ac:dyDescent="0.35">
      <c r="A2" s="134" t="s">
        <v>0</v>
      </c>
      <c r="B2" s="138" t="s">
        <v>538</v>
      </c>
      <c r="C2" s="138" t="s">
        <v>4</v>
      </c>
      <c r="D2" s="139" t="s">
        <v>526</v>
      </c>
      <c r="E2" s="139" t="s">
        <v>525</v>
      </c>
      <c r="F2" s="140" t="s">
        <v>7</v>
      </c>
      <c r="G2" s="141" t="s">
        <v>8</v>
      </c>
      <c r="H2" s="142" t="s">
        <v>527</v>
      </c>
    </row>
    <row r="3" spans="1:9" ht="15" thickBot="1" x14ac:dyDescent="0.35">
      <c r="A3" s="135" t="s">
        <v>10</v>
      </c>
      <c r="B3" s="143" t="s">
        <v>440</v>
      </c>
      <c r="C3" s="143" t="s">
        <v>442</v>
      </c>
      <c r="D3" s="144">
        <v>45672</v>
      </c>
      <c r="E3" s="144">
        <v>45691</v>
      </c>
      <c r="F3" s="143" t="s">
        <v>14</v>
      </c>
      <c r="G3" s="145">
        <v>53550.86</v>
      </c>
      <c r="H3" s="144">
        <f t="shared" ref="H3:H4" si="0">60+D3</f>
        <v>45732</v>
      </c>
    </row>
    <row r="4" spans="1:9" ht="15" thickBot="1" x14ac:dyDescent="0.35">
      <c r="A4" s="135" t="s">
        <v>10</v>
      </c>
      <c r="B4" s="143" t="s">
        <v>441</v>
      </c>
      <c r="C4" s="143" t="s">
        <v>442</v>
      </c>
      <c r="D4" s="144">
        <v>45672</v>
      </c>
      <c r="E4" s="144">
        <v>45691</v>
      </c>
      <c r="F4" s="143" t="s">
        <v>14</v>
      </c>
      <c r="G4" s="145">
        <v>52452.800000000003</v>
      </c>
      <c r="H4" s="144">
        <f t="shared" si="0"/>
        <v>45732</v>
      </c>
    </row>
    <row r="5" spans="1:9" ht="15" thickBot="1" x14ac:dyDescent="0.35">
      <c r="A5" s="136" t="s">
        <v>10</v>
      </c>
      <c r="B5" s="146" t="s">
        <v>451</v>
      </c>
      <c r="C5" s="146" t="s">
        <v>439</v>
      </c>
      <c r="D5" s="147">
        <v>45686</v>
      </c>
      <c r="E5" s="147">
        <v>45687</v>
      </c>
      <c r="F5" s="146" t="s">
        <v>14</v>
      </c>
      <c r="G5" s="148">
        <v>49824.49</v>
      </c>
      <c r="H5" s="147">
        <f t="shared" ref="H5:H13" si="1">60+D5</f>
        <v>45746</v>
      </c>
    </row>
    <row r="6" spans="1:9" ht="15" thickBot="1" x14ac:dyDescent="0.35">
      <c r="A6" s="136" t="s">
        <v>10</v>
      </c>
      <c r="B6" s="146" t="s">
        <v>452</v>
      </c>
      <c r="C6" s="146" t="s">
        <v>25</v>
      </c>
      <c r="D6" s="147">
        <v>45686</v>
      </c>
      <c r="E6" s="147">
        <v>45672</v>
      </c>
      <c r="F6" s="146" t="s">
        <v>14</v>
      </c>
      <c r="G6" s="148">
        <v>53542.33</v>
      </c>
      <c r="H6" s="147">
        <f t="shared" si="1"/>
        <v>45746</v>
      </c>
    </row>
    <row r="7" spans="1:9" ht="15" thickBot="1" x14ac:dyDescent="0.35">
      <c r="A7" s="136" t="s">
        <v>10</v>
      </c>
      <c r="B7" s="146" t="s">
        <v>453</v>
      </c>
      <c r="C7" s="146" t="s">
        <v>439</v>
      </c>
      <c r="D7" s="147">
        <v>45692</v>
      </c>
      <c r="E7" s="147">
        <v>45694</v>
      </c>
      <c r="F7" s="146" t="s">
        <v>14</v>
      </c>
      <c r="G7" s="148">
        <v>51855.37</v>
      </c>
      <c r="H7" s="147">
        <f t="shared" si="1"/>
        <v>45752</v>
      </c>
    </row>
    <row r="8" spans="1:9" ht="15" thickBot="1" x14ac:dyDescent="0.35">
      <c r="A8" s="137" t="s">
        <v>10</v>
      </c>
      <c r="B8" s="149" t="s">
        <v>455</v>
      </c>
      <c r="C8" s="149" t="s">
        <v>442</v>
      </c>
      <c r="D8" s="150">
        <v>45695</v>
      </c>
      <c r="E8" s="150"/>
      <c r="F8" s="146" t="s">
        <v>14</v>
      </c>
      <c r="G8" s="151">
        <v>53982.66</v>
      </c>
      <c r="H8" s="150">
        <f t="shared" si="1"/>
        <v>45755</v>
      </c>
    </row>
    <row r="9" spans="1:9" ht="15" thickBot="1" x14ac:dyDescent="0.35">
      <c r="A9" s="137" t="s">
        <v>10</v>
      </c>
      <c r="B9" s="149" t="s">
        <v>456</v>
      </c>
      <c r="C9" s="149" t="s">
        <v>442</v>
      </c>
      <c r="D9" s="150">
        <v>45695</v>
      </c>
      <c r="E9" s="150"/>
      <c r="F9" s="146" t="s">
        <v>14</v>
      </c>
      <c r="G9" s="151">
        <v>53873.56</v>
      </c>
      <c r="H9" s="150">
        <f t="shared" si="1"/>
        <v>45755</v>
      </c>
    </row>
    <row r="10" spans="1:9" ht="15" thickBot="1" x14ac:dyDescent="0.35">
      <c r="A10" s="137" t="s">
        <v>10</v>
      </c>
      <c r="B10" s="152" t="s">
        <v>459</v>
      </c>
      <c r="C10" s="149" t="s">
        <v>25</v>
      </c>
      <c r="D10" s="150">
        <v>45700</v>
      </c>
      <c r="E10" s="150">
        <v>45706</v>
      </c>
      <c r="F10" s="146" t="s">
        <v>14</v>
      </c>
      <c r="G10" s="151">
        <v>56742.080000000002</v>
      </c>
      <c r="H10" s="150">
        <f t="shared" si="1"/>
        <v>45760</v>
      </c>
      <c r="I10" s="150">
        <f>120+D10</f>
        <v>45820</v>
      </c>
    </row>
    <row r="11" spans="1:9" ht="15" thickBot="1" x14ac:dyDescent="0.35">
      <c r="A11" s="137" t="s">
        <v>10</v>
      </c>
      <c r="B11" s="152" t="s">
        <v>460</v>
      </c>
      <c r="C11" s="149" t="s">
        <v>25</v>
      </c>
      <c r="D11" s="150">
        <v>45700</v>
      </c>
      <c r="E11" s="150"/>
      <c r="F11" s="146" t="s">
        <v>14</v>
      </c>
      <c r="G11" s="151">
        <v>55052.480000000003</v>
      </c>
      <c r="H11" s="150">
        <f t="shared" si="1"/>
        <v>45760</v>
      </c>
      <c r="I11" s="150">
        <f t="shared" ref="I11:I13" si="2">120+D11</f>
        <v>45820</v>
      </c>
    </row>
    <row r="12" spans="1:9" ht="15" thickBot="1" x14ac:dyDescent="0.35">
      <c r="A12" s="137" t="s">
        <v>10</v>
      </c>
      <c r="B12" s="152" t="s">
        <v>461</v>
      </c>
      <c r="C12" s="149" t="s">
        <v>25</v>
      </c>
      <c r="D12" s="150">
        <v>45700</v>
      </c>
      <c r="E12" s="150"/>
      <c r="F12" s="146" t="s">
        <v>14</v>
      </c>
      <c r="G12" s="151">
        <v>54470.400000000001</v>
      </c>
      <c r="H12" s="150">
        <f t="shared" si="1"/>
        <v>45760</v>
      </c>
      <c r="I12" s="150">
        <f t="shared" si="2"/>
        <v>45820</v>
      </c>
    </row>
    <row r="13" spans="1:9" ht="15" thickBot="1" x14ac:dyDescent="0.35">
      <c r="A13" s="137" t="s">
        <v>10</v>
      </c>
      <c r="B13" s="152" t="s">
        <v>462</v>
      </c>
      <c r="C13" s="149" t="s">
        <v>25</v>
      </c>
      <c r="D13" s="150">
        <v>45700</v>
      </c>
      <c r="E13" s="150"/>
      <c r="F13" s="146" t="s">
        <v>14</v>
      </c>
      <c r="G13" s="151">
        <v>53032</v>
      </c>
      <c r="H13" s="150">
        <f t="shared" si="1"/>
        <v>45760</v>
      </c>
      <c r="I13" s="150">
        <f t="shared" si="2"/>
        <v>45820</v>
      </c>
    </row>
    <row r="14" spans="1:9" ht="15" thickBot="1" x14ac:dyDescent="0.35"/>
    <row r="15" spans="1:9" ht="15" thickBot="1" x14ac:dyDescent="0.35">
      <c r="A15" s="1" t="s">
        <v>0</v>
      </c>
      <c r="B15" s="138" t="s">
        <v>538</v>
      </c>
      <c r="C15" s="2" t="s">
        <v>4</v>
      </c>
      <c r="D15" s="3" t="s">
        <v>526</v>
      </c>
      <c r="E15" s="3" t="s">
        <v>525</v>
      </c>
      <c r="F15" s="83" t="s">
        <v>7</v>
      </c>
      <c r="G15" s="4" t="s">
        <v>8</v>
      </c>
      <c r="H15" s="19" t="s">
        <v>527</v>
      </c>
    </row>
    <row r="16" spans="1:9" x14ac:dyDescent="0.3">
      <c r="A16" s="109" t="s">
        <v>10</v>
      </c>
      <c r="B16" s="109" t="s">
        <v>440</v>
      </c>
      <c r="C16" s="109" t="s">
        <v>442</v>
      </c>
      <c r="D16" s="110">
        <v>45672</v>
      </c>
      <c r="E16" s="110">
        <v>45691</v>
      </c>
      <c r="F16" s="109" t="s">
        <v>14</v>
      </c>
      <c r="G16" s="111">
        <v>53550.86</v>
      </c>
      <c r="H16" s="110">
        <f t="shared" ref="H16:H17" si="3">60+D16</f>
        <v>45732</v>
      </c>
    </row>
    <row r="17" spans="1:9" x14ac:dyDescent="0.3">
      <c r="A17" s="109" t="s">
        <v>10</v>
      </c>
      <c r="B17" s="109" t="s">
        <v>441</v>
      </c>
      <c r="C17" s="109" t="s">
        <v>442</v>
      </c>
      <c r="D17" s="110">
        <v>45672</v>
      </c>
      <c r="E17" s="110">
        <v>45691</v>
      </c>
      <c r="F17" s="109" t="s">
        <v>14</v>
      </c>
      <c r="G17" s="111">
        <v>52452.800000000003</v>
      </c>
      <c r="H17" s="110">
        <f t="shared" si="3"/>
        <v>45732</v>
      </c>
    </row>
    <row r="18" spans="1:9" x14ac:dyDescent="0.3">
      <c r="A18" s="9" t="s">
        <v>10</v>
      </c>
      <c r="B18" s="9" t="s">
        <v>455</v>
      </c>
      <c r="C18" s="9" t="s">
        <v>442</v>
      </c>
      <c r="D18" s="11">
        <v>45695</v>
      </c>
      <c r="E18" s="11"/>
      <c r="F18" s="42" t="s">
        <v>14</v>
      </c>
      <c r="G18" s="16">
        <v>53982.66</v>
      </c>
      <c r="H18" s="11">
        <f>60+D18</f>
        <v>45755</v>
      </c>
    </row>
    <row r="19" spans="1:9" x14ac:dyDescent="0.3">
      <c r="A19" s="9" t="s">
        <v>10</v>
      </c>
      <c r="B19" s="9" t="s">
        <v>456</v>
      </c>
      <c r="C19" s="9" t="s">
        <v>442</v>
      </c>
      <c r="D19" s="11">
        <v>45695</v>
      </c>
      <c r="E19" s="11"/>
      <c r="F19" s="42" t="s">
        <v>14</v>
      </c>
      <c r="G19" s="16">
        <v>53873.56</v>
      </c>
      <c r="H19" s="11">
        <f>60+D19</f>
        <v>45755</v>
      </c>
    </row>
    <row r="20" spans="1:9" x14ac:dyDescent="0.3">
      <c r="G20" s="21">
        <f>SUM(G16:G19)</f>
        <v>213859.88</v>
      </c>
      <c r="I20">
        <v>300000</v>
      </c>
    </row>
    <row r="21" spans="1:9" ht="15" thickBot="1" x14ac:dyDescent="0.35"/>
    <row r="22" spans="1:9" ht="15" thickBot="1" x14ac:dyDescent="0.35">
      <c r="A22" s="1" t="s">
        <v>0</v>
      </c>
      <c r="B22" s="138" t="s">
        <v>538</v>
      </c>
      <c r="C22" s="2" t="s">
        <v>4</v>
      </c>
      <c r="D22" s="3" t="s">
        <v>526</v>
      </c>
      <c r="E22" s="3" t="s">
        <v>525</v>
      </c>
      <c r="F22" s="83" t="s">
        <v>7</v>
      </c>
      <c r="G22" s="4" t="s">
        <v>8</v>
      </c>
      <c r="H22" s="19" t="s">
        <v>527</v>
      </c>
    </row>
    <row r="23" spans="1:9" x14ac:dyDescent="0.3">
      <c r="A23" s="42" t="s">
        <v>10</v>
      </c>
      <c r="B23" s="42" t="s">
        <v>451</v>
      </c>
      <c r="C23" s="42" t="s">
        <v>439</v>
      </c>
      <c r="D23" s="43">
        <v>45686</v>
      </c>
      <c r="E23" s="43">
        <v>45687</v>
      </c>
      <c r="F23" s="42" t="s">
        <v>14</v>
      </c>
      <c r="G23" s="44">
        <v>49824.49</v>
      </c>
      <c r="H23" s="43">
        <f>60+D23</f>
        <v>45746</v>
      </c>
    </row>
    <row r="24" spans="1:9" x14ac:dyDescent="0.3">
      <c r="A24" s="42" t="s">
        <v>10</v>
      </c>
      <c r="B24" s="42" t="s">
        <v>453</v>
      </c>
      <c r="C24" s="42" t="s">
        <v>439</v>
      </c>
      <c r="D24" s="43">
        <v>45692</v>
      </c>
      <c r="E24" s="43">
        <v>45694</v>
      </c>
      <c r="F24" s="42" t="s">
        <v>14</v>
      </c>
      <c r="G24" s="44">
        <v>51855.37</v>
      </c>
      <c r="H24" s="43">
        <f>60+D24</f>
        <v>45752</v>
      </c>
    </row>
    <row r="25" spans="1:9" x14ac:dyDescent="0.3">
      <c r="G25" s="21">
        <f>SUM(G23:G24)</f>
        <v>101679.86</v>
      </c>
      <c r="I25">
        <v>800000</v>
      </c>
    </row>
    <row r="26" spans="1:9" ht="15" thickBot="1" x14ac:dyDescent="0.35"/>
    <row r="27" spans="1:9" ht="15" thickBot="1" x14ac:dyDescent="0.35">
      <c r="A27" s="134" t="s">
        <v>0</v>
      </c>
      <c r="B27" s="138" t="s">
        <v>538</v>
      </c>
      <c r="C27" s="138" t="s">
        <v>4</v>
      </c>
      <c r="D27" s="139" t="s">
        <v>526</v>
      </c>
      <c r="E27" s="139" t="s">
        <v>525</v>
      </c>
      <c r="F27" s="140" t="s">
        <v>7</v>
      </c>
      <c r="G27" s="141" t="s">
        <v>8</v>
      </c>
      <c r="H27" s="142" t="s">
        <v>527</v>
      </c>
    </row>
    <row r="28" spans="1:9" ht="15" thickBot="1" x14ac:dyDescent="0.35">
      <c r="A28" s="137" t="s">
        <v>10</v>
      </c>
      <c r="B28" s="152" t="s">
        <v>459</v>
      </c>
      <c r="C28" s="149" t="s">
        <v>25</v>
      </c>
      <c r="D28" s="150">
        <v>45700</v>
      </c>
      <c r="E28" s="150">
        <v>45706</v>
      </c>
      <c r="F28" s="146" t="s">
        <v>14</v>
      </c>
      <c r="G28" s="151">
        <v>56742.080000000002</v>
      </c>
      <c r="H28" s="150">
        <f>60+D28</f>
        <v>45760</v>
      </c>
    </row>
    <row r="29" spans="1:9" ht="15" thickBot="1" x14ac:dyDescent="0.35">
      <c r="A29" s="137" t="s">
        <v>10</v>
      </c>
      <c r="B29" s="152" t="s">
        <v>460</v>
      </c>
      <c r="C29" s="149" t="s">
        <v>25</v>
      </c>
      <c r="D29" s="150">
        <v>45700</v>
      </c>
      <c r="E29" s="150"/>
      <c r="F29" s="146" t="s">
        <v>14</v>
      </c>
      <c r="G29" s="151">
        <v>55052.480000000003</v>
      </c>
      <c r="H29" s="150">
        <f>60+D29</f>
        <v>45760</v>
      </c>
    </row>
    <row r="30" spans="1:9" ht="15" thickBot="1" x14ac:dyDescent="0.35">
      <c r="A30" s="137" t="s">
        <v>10</v>
      </c>
      <c r="B30" s="152" t="s">
        <v>461</v>
      </c>
      <c r="C30" s="149" t="s">
        <v>25</v>
      </c>
      <c r="D30" s="150">
        <v>45700</v>
      </c>
      <c r="E30" s="150"/>
      <c r="F30" s="146" t="s">
        <v>14</v>
      </c>
      <c r="G30" s="151">
        <v>54470.400000000001</v>
      </c>
      <c r="H30" s="150">
        <f>60+D30</f>
        <v>45760</v>
      </c>
    </row>
    <row r="31" spans="1:9" ht="15" thickBot="1" x14ac:dyDescent="0.35">
      <c r="A31" s="137" t="s">
        <v>10</v>
      </c>
      <c r="B31" s="152" t="s">
        <v>462</v>
      </c>
      <c r="C31" s="149" t="s">
        <v>25</v>
      </c>
      <c r="D31" s="150">
        <v>45700</v>
      </c>
      <c r="E31" s="150"/>
      <c r="F31" s="146" t="s">
        <v>14</v>
      </c>
      <c r="G31" s="151">
        <v>53032</v>
      </c>
      <c r="H31" s="150">
        <f>60+D31</f>
        <v>45760</v>
      </c>
    </row>
    <row r="32" spans="1:9" x14ac:dyDescent="0.3">
      <c r="G32" s="153">
        <f>SUM(G28:G31)</f>
        <v>219296.96</v>
      </c>
      <c r="I32">
        <v>1300000</v>
      </c>
    </row>
    <row r="35" spans="2:8" ht="15" thickBot="1" x14ac:dyDescent="0.35"/>
    <row r="36" spans="2:8" ht="15" thickBot="1" x14ac:dyDescent="0.35">
      <c r="B36" s="138" t="s">
        <v>538</v>
      </c>
      <c r="C36" s="138" t="s">
        <v>4</v>
      </c>
      <c r="D36" s="139" t="s">
        <v>5</v>
      </c>
      <c r="E36" s="139" t="s">
        <v>525</v>
      </c>
      <c r="F36" s="140" t="s">
        <v>7</v>
      </c>
      <c r="G36" s="141" t="s">
        <v>8</v>
      </c>
      <c r="H36" s="142" t="s">
        <v>527</v>
      </c>
    </row>
    <row r="37" spans="2:8" ht="15" thickBot="1" x14ac:dyDescent="0.35">
      <c r="B37" s="154" t="s">
        <v>495</v>
      </c>
      <c r="C37" s="154" t="s">
        <v>444</v>
      </c>
      <c r="D37" s="155">
        <v>45721</v>
      </c>
      <c r="E37" s="155"/>
      <c r="F37" s="156" t="s">
        <v>14</v>
      </c>
      <c r="G37" s="157">
        <v>51553.14</v>
      </c>
      <c r="H37" s="155">
        <v>45781</v>
      </c>
    </row>
    <row r="38" spans="2:8" x14ac:dyDescent="0.3">
      <c r="G38" s="153">
        <f>SUM(G37)</f>
        <v>51553.14</v>
      </c>
    </row>
    <row r="41" spans="2:8" ht="15" thickBot="1" x14ac:dyDescent="0.35"/>
    <row r="42" spans="2:8" ht="15" thickBot="1" x14ac:dyDescent="0.35">
      <c r="B42" s="138" t="s">
        <v>538</v>
      </c>
      <c r="C42" s="138" t="s">
        <v>4</v>
      </c>
      <c r="D42" s="139" t="s">
        <v>5</v>
      </c>
      <c r="E42" s="139" t="s">
        <v>525</v>
      </c>
      <c r="F42" s="140" t="s">
        <v>7</v>
      </c>
      <c r="G42" s="141" t="s">
        <v>8</v>
      </c>
      <c r="H42" s="142" t="s">
        <v>527</v>
      </c>
    </row>
    <row r="43" spans="2:8" ht="15" thickBot="1" x14ac:dyDescent="0.35">
      <c r="B43" s="154" t="s">
        <v>500</v>
      </c>
      <c r="C43" s="154" t="s">
        <v>442</v>
      </c>
      <c r="D43" s="155">
        <v>45726</v>
      </c>
      <c r="E43" s="155"/>
      <c r="F43" s="156" t="s">
        <v>14</v>
      </c>
      <c r="G43" s="157">
        <v>54133.65</v>
      </c>
      <c r="H43" s="155">
        <f t="shared" ref="H43" si="4">60+D43</f>
        <v>45786</v>
      </c>
    </row>
    <row r="44" spans="2:8" x14ac:dyDescent="0.3">
      <c r="G44" s="153">
        <f>SUM(G43:G43)</f>
        <v>54133.65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8FFF-F8CD-4D01-A62C-8C67BF5ED82E}">
  <dimension ref="A1:F26"/>
  <sheetViews>
    <sheetView workbookViewId="0">
      <selection activeCell="F15" sqref="A1:F15"/>
    </sheetView>
  </sheetViews>
  <sheetFormatPr baseColWidth="10" defaultColWidth="11.44140625" defaultRowHeight="15.6" x14ac:dyDescent="0.3"/>
  <cols>
    <col min="1" max="1" width="11.44140625" style="118"/>
    <col min="2" max="2" width="12.44140625" style="118" bestFit="1" customWidth="1"/>
    <col min="3" max="3" width="23.5546875" style="118" bestFit="1" customWidth="1"/>
    <col min="4" max="4" width="13.109375" style="118" customWidth="1"/>
    <col min="5" max="5" width="11.44140625" style="118"/>
    <col min="6" max="6" width="26.109375" style="118" bestFit="1" customWidth="1"/>
    <col min="7" max="16384" width="11.44140625" style="118"/>
  </cols>
  <sheetData>
    <row r="1" spans="1:6" x14ac:dyDescent="0.3">
      <c r="A1" s="125" t="s">
        <v>0</v>
      </c>
      <c r="B1" s="126" t="s">
        <v>530</v>
      </c>
      <c r="C1" s="126" t="s">
        <v>533</v>
      </c>
      <c r="D1" s="129" t="s">
        <v>8</v>
      </c>
      <c r="E1" s="128" t="s">
        <v>531</v>
      </c>
      <c r="F1" s="127" t="s">
        <v>532</v>
      </c>
    </row>
    <row r="2" spans="1:6" x14ac:dyDescent="0.3">
      <c r="A2" s="119" t="s">
        <v>10</v>
      </c>
      <c r="B2" s="119" t="s">
        <v>459</v>
      </c>
      <c r="C2" s="119" t="s">
        <v>25</v>
      </c>
      <c r="D2" s="122">
        <v>56742.080000000002</v>
      </c>
      <c r="E2" s="121" t="s">
        <v>14</v>
      </c>
      <c r="F2" s="120">
        <v>45781</v>
      </c>
    </row>
    <row r="3" spans="1:6" x14ac:dyDescent="0.3">
      <c r="A3" s="119" t="s">
        <v>28</v>
      </c>
      <c r="B3" s="119" t="s">
        <v>485</v>
      </c>
      <c r="C3" s="119" t="s">
        <v>491</v>
      </c>
      <c r="D3" s="122">
        <v>70014.240000000005</v>
      </c>
      <c r="E3" s="121" t="s">
        <v>14</v>
      </c>
      <c r="F3" s="120">
        <v>45781</v>
      </c>
    </row>
    <row r="4" spans="1:6" x14ac:dyDescent="0.3">
      <c r="A4" s="119" t="s">
        <v>28</v>
      </c>
      <c r="B4" s="119" t="s">
        <v>486</v>
      </c>
      <c r="C4" s="119" t="s">
        <v>491</v>
      </c>
      <c r="D4" s="122">
        <v>69745.2</v>
      </c>
      <c r="E4" s="121" t="s">
        <v>14</v>
      </c>
      <c r="F4" s="120">
        <v>45781</v>
      </c>
    </row>
    <row r="5" spans="1:6" x14ac:dyDescent="0.3">
      <c r="A5" s="119" t="s">
        <v>28</v>
      </c>
      <c r="B5" s="119" t="s">
        <v>487</v>
      </c>
      <c r="C5" s="119" t="s">
        <v>491</v>
      </c>
      <c r="D5" s="122">
        <v>71393.66</v>
      </c>
      <c r="E5" s="121" t="s">
        <v>14</v>
      </c>
      <c r="F5" s="120">
        <v>45781</v>
      </c>
    </row>
    <row r="6" spans="1:6" x14ac:dyDescent="0.3">
      <c r="A6" s="119" t="s">
        <v>28</v>
      </c>
      <c r="B6" s="119" t="s">
        <v>488</v>
      </c>
      <c r="C6" s="119" t="s">
        <v>491</v>
      </c>
      <c r="D6" s="122">
        <v>70907.62</v>
      </c>
      <c r="E6" s="121" t="s">
        <v>14</v>
      </c>
      <c r="F6" s="120">
        <v>45781</v>
      </c>
    </row>
    <row r="7" spans="1:6" x14ac:dyDescent="0.3">
      <c r="A7" s="119" t="s">
        <v>28</v>
      </c>
      <c r="B7" s="119" t="s">
        <v>489</v>
      </c>
      <c r="C7" s="119" t="s">
        <v>491</v>
      </c>
      <c r="D7" s="122">
        <v>70797.8</v>
      </c>
      <c r="E7" s="121" t="s">
        <v>14</v>
      </c>
      <c r="F7" s="120">
        <v>45781</v>
      </c>
    </row>
    <row r="8" spans="1:6" x14ac:dyDescent="0.3">
      <c r="A8" s="119" t="s">
        <v>10</v>
      </c>
      <c r="B8" s="119" t="s">
        <v>460</v>
      </c>
      <c r="C8" s="119" t="s">
        <v>25</v>
      </c>
      <c r="D8" s="122">
        <v>55052.480000000003</v>
      </c>
      <c r="E8" s="121" t="s">
        <v>14</v>
      </c>
      <c r="F8" s="120">
        <v>45783</v>
      </c>
    </row>
    <row r="9" spans="1:6" x14ac:dyDescent="0.3">
      <c r="A9" s="121" t="s">
        <v>10</v>
      </c>
      <c r="B9" s="121" t="s">
        <v>495</v>
      </c>
      <c r="C9" s="121" t="s">
        <v>444</v>
      </c>
      <c r="D9" s="124">
        <v>51553.14</v>
      </c>
      <c r="E9" s="121" t="s">
        <v>14</v>
      </c>
      <c r="F9" s="123">
        <v>45786</v>
      </c>
    </row>
    <row r="10" spans="1:6" x14ac:dyDescent="0.3">
      <c r="A10" s="121" t="s">
        <v>10</v>
      </c>
      <c r="B10" s="121" t="s">
        <v>499</v>
      </c>
      <c r="C10" s="121" t="s">
        <v>442</v>
      </c>
      <c r="D10" s="124">
        <v>52343.199999999997</v>
      </c>
      <c r="E10" s="121" t="s">
        <v>14</v>
      </c>
      <c r="F10" s="123">
        <v>45786</v>
      </c>
    </row>
    <row r="11" spans="1:6" x14ac:dyDescent="0.3">
      <c r="A11" s="121" t="s">
        <v>10</v>
      </c>
      <c r="B11" s="121" t="s">
        <v>500</v>
      </c>
      <c r="C11" s="121" t="s">
        <v>442</v>
      </c>
      <c r="D11" s="124">
        <v>54133.65</v>
      </c>
      <c r="E11" s="121" t="s">
        <v>14</v>
      </c>
      <c r="F11" s="123">
        <v>45786</v>
      </c>
    </row>
    <row r="12" spans="1:6" x14ac:dyDescent="0.3">
      <c r="A12" s="121" t="s">
        <v>10</v>
      </c>
      <c r="B12" s="121" t="s">
        <v>461</v>
      </c>
      <c r="C12" s="121" t="s">
        <v>25</v>
      </c>
      <c r="D12" s="124">
        <v>54470.400000000001</v>
      </c>
      <c r="E12" s="121" t="s">
        <v>14</v>
      </c>
      <c r="F12" s="123">
        <v>45788</v>
      </c>
    </row>
    <row r="13" spans="1:6" x14ac:dyDescent="0.3">
      <c r="A13" s="121" t="s">
        <v>10</v>
      </c>
      <c r="B13" s="121" t="s">
        <v>462</v>
      </c>
      <c r="C13" s="121" t="s">
        <v>25</v>
      </c>
      <c r="D13" s="124">
        <v>53032</v>
      </c>
      <c r="E13" s="121" t="s">
        <v>14</v>
      </c>
      <c r="F13" s="123">
        <v>45788</v>
      </c>
    </row>
    <row r="14" spans="1:6" x14ac:dyDescent="0.3">
      <c r="A14" s="119" t="s">
        <v>189</v>
      </c>
      <c r="B14" s="121" t="s">
        <v>502</v>
      </c>
      <c r="C14" s="121" t="s">
        <v>210</v>
      </c>
      <c r="D14" s="124">
        <v>178312.81</v>
      </c>
      <c r="E14" s="121" t="s">
        <v>14</v>
      </c>
      <c r="F14" s="123">
        <v>45802</v>
      </c>
    </row>
    <row r="15" spans="1:6" x14ac:dyDescent="0.3">
      <c r="D15" s="130">
        <f>SUM(D2:D14)</f>
        <v>908498.28</v>
      </c>
    </row>
    <row r="20" spans="1:6" x14ac:dyDescent="0.3">
      <c r="A20" s="121" t="s">
        <v>28</v>
      </c>
      <c r="B20" s="121" t="s">
        <v>497</v>
      </c>
      <c r="C20" s="121" t="s">
        <v>491</v>
      </c>
      <c r="D20" s="124">
        <v>72090</v>
      </c>
      <c r="E20" s="121" t="s">
        <v>14</v>
      </c>
      <c r="F20" s="123" t="e">
        <f>60+#REF!</f>
        <v>#REF!</v>
      </c>
    </row>
    <row r="21" spans="1:6" x14ac:dyDescent="0.3">
      <c r="A21" s="121" t="s">
        <v>28</v>
      </c>
      <c r="B21" s="121" t="s">
        <v>498</v>
      </c>
      <c r="C21" s="121" t="s">
        <v>491</v>
      </c>
      <c r="D21" s="124">
        <v>71092.97</v>
      </c>
      <c r="E21" s="121" t="s">
        <v>14</v>
      </c>
      <c r="F21" s="123" t="e">
        <f>60+#REF!</f>
        <v>#REF!</v>
      </c>
    </row>
    <row r="23" spans="1:6" x14ac:dyDescent="0.3">
      <c r="A23" s="119" t="s">
        <v>28</v>
      </c>
      <c r="B23" s="119" t="s">
        <v>503</v>
      </c>
      <c r="C23" s="119" t="s">
        <v>491</v>
      </c>
      <c r="D23" s="122">
        <v>70507.48</v>
      </c>
      <c r="E23" s="121" t="s">
        <v>14</v>
      </c>
      <c r="F23" s="120" t="e">
        <f>60+#REF!</f>
        <v>#REF!</v>
      </c>
    </row>
    <row r="24" spans="1:6" x14ac:dyDescent="0.3">
      <c r="A24" s="119" t="s">
        <v>28</v>
      </c>
      <c r="B24" s="119" t="s">
        <v>505</v>
      </c>
      <c r="C24" s="119" t="s">
        <v>491</v>
      </c>
      <c r="D24" s="122">
        <v>69043.95</v>
      </c>
      <c r="E24" s="121" t="s">
        <v>14</v>
      </c>
      <c r="F24" s="120" t="e">
        <f>60+#REF!</f>
        <v>#REF!</v>
      </c>
    </row>
    <row r="25" spans="1:6" x14ac:dyDescent="0.3">
      <c r="A25" s="119" t="s">
        <v>28</v>
      </c>
      <c r="B25" s="119" t="s">
        <v>506</v>
      </c>
      <c r="C25" s="119" t="s">
        <v>491</v>
      </c>
      <c r="D25" s="122">
        <v>68761.77</v>
      </c>
      <c r="E25" s="121" t="s">
        <v>14</v>
      </c>
      <c r="F25" s="120" t="e">
        <f>60+#REF!</f>
        <v>#REF!</v>
      </c>
    </row>
    <row r="26" spans="1:6" x14ac:dyDescent="0.3">
      <c r="A26" s="119" t="s">
        <v>28</v>
      </c>
      <c r="B26" s="119" t="s">
        <v>507</v>
      </c>
      <c r="C26" s="119" t="s">
        <v>491</v>
      </c>
      <c r="D26" s="122">
        <v>69480.53</v>
      </c>
      <c r="E26" s="121" t="s">
        <v>14</v>
      </c>
      <c r="F26" s="120" t="e">
        <f>60+#REF!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2914-697E-462B-A37C-D07B63A3A43F}">
  <sheetPr filterMode="1"/>
  <dimension ref="A1:M218"/>
  <sheetViews>
    <sheetView zoomScaleNormal="100" workbookViewId="0">
      <selection activeCell="K181" sqref="K175:K181"/>
    </sheetView>
  </sheetViews>
  <sheetFormatPr baseColWidth="10" defaultRowHeight="14.4" x14ac:dyDescent="0.3"/>
  <cols>
    <col min="5" max="5" width="48.88671875" bestFit="1" customWidth="1"/>
    <col min="9" max="9" width="11.44140625" style="18"/>
    <col min="12" max="12" width="11.44140625" style="10"/>
  </cols>
  <sheetData>
    <row r="1" spans="1:1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4" t="s">
        <v>8</v>
      </c>
      <c r="J1" s="5" t="s">
        <v>9</v>
      </c>
      <c r="K1" s="3" t="s">
        <v>420</v>
      </c>
    </row>
    <row r="2" spans="1:11" hidden="1" x14ac:dyDescent="0.3">
      <c r="A2" s="6" t="s">
        <v>10</v>
      </c>
      <c r="B2" s="6" t="s">
        <v>11</v>
      </c>
      <c r="C2" s="6" t="s">
        <v>11</v>
      </c>
      <c r="D2" s="6" t="s">
        <v>12</v>
      </c>
      <c r="E2" s="6" t="s">
        <v>13</v>
      </c>
      <c r="F2" s="7">
        <v>45293</v>
      </c>
      <c r="G2" s="6"/>
      <c r="H2" s="6" t="s">
        <v>14</v>
      </c>
      <c r="I2" s="15">
        <v>54739.56</v>
      </c>
      <c r="J2" s="6">
        <v>3.3880499999999998</v>
      </c>
      <c r="K2" s="7"/>
    </row>
    <row r="3" spans="1:11" hidden="1" x14ac:dyDescent="0.3">
      <c r="A3" s="6" t="s">
        <v>10</v>
      </c>
      <c r="B3" s="6" t="s">
        <v>15</v>
      </c>
      <c r="C3" s="6" t="s">
        <v>15</v>
      </c>
      <c r="D3" s="6" t="s">
        <v>16</v>
      </c>
      <c r="E3" s="6" t="s">
        <v>17</v>
      </c>
      <c r="F3" s="7">
        <v>45293</v>
      </c>
      <c r="G3" s="8"/>
      <c r="H3" s="8" t="s">
        <v>14</v>
      </c>
      <c r="I3" s="15">
        <v>51814.35</v>
      </c>
      <c r="J3" s="6">
        <v>3.3880499999999998</v>
      </c>
      <c r="K3" s="7"/>
    </row>
    <row r="4" spans="1:11" hidden="1" x14ac:dyDescent="0.3">
      <c r="A4" s="6" t="s">
        <v>10</v>
      </c>
      <c r="B4" s="6" t="s">
        <v>18</v>
      </c>
      <c r="C4" s="6" t="s">
        <v>18</v>
      </c>
      <c r="D4" s="6" t="s">
        <v>19</v>
      </c>
      <c r="E4" s="6" t="s">
        <v>20</v>
      </c>
      <c r="F4" s="7">
        <v>45299</v>
      </c>
      <c r="G4" s="6"/>
      <c r="H4" s="6" t="s">
        <v>14</v>
      </c>
      <c r="I4" s="15">
        <v>53114.239999999998</v>
      </c>
      <c r="J4" s="6">
        <v>3.38565</v>
      </c>
      <c r="K4" s="7"/>
    </row>
    <row r="5" spans="1:11" hidden="1" x14ac:dyDescent="0.3">
      <c r="A5" s="6" t="s">
        <v>10</v>
      </c>
      <c r="B5" s="6" t="s">
        <v>21</v>
      </c>
      <c r="C5" s="6" t="s">
        <v>21</v>
      </c>
      <c r="D5" s="8" t="s">
        <v>19</v>
      </c>
      <c r="E5" s="6" t="s">
        <v>20</v>
      </c>
      <c r="F5" s="7">
        <v>45299</v>
      </c>
      <c r="G5" s="8"/>
      <c r="H5" s="8" t="s">
        <v>14</v>
      </c>
      <c r="I5" s="15">
        <v>51382.46</v>
      </c>
      <c r="J5" s="6">
        <v>3.38565</v>
      </c>
      <c r="K5" s="7"/>
    </row>
    <row r="6" spans="1:11" hidden="1" x14ac:dyDescent="0.3">
      <c r="A6" s="6" t="s">
        <v>10</v>
      </c>
      <c r="B6" s="6" t="s">
        <v>22</v>
      </c>
      <c r="C6" s="6" t="s">
        <v>22</v>
      </c>
      <c r="D6" s="6" t="s">
        <v>19</v>
      </c>
      <c r="E6" s="6" t="s">
        <v>20</v>
      </c>
      <c r="F6" s="7">
        <v>45299</v>
      </c>
      <c r="G6" s="6"/>
      <c r="H6" s="6" t="s">
        <v>14</v>
      </c>
      <c r="I6" s="15">
        <v>53084.81</v>
      </c>
      <c r="J6" s="6">
        <v>3.38565</v>
      </c>
      <c r="K6" s="7"/>
    </row>
    <row r="7" spans="1:11" hidden="1" x14ac:dyDescent="0.3">
      <c r="A7" s="6" t="s">
        <v>10</v>
      </c>
      <c r="B7" s="6" t="s">
        <v>23</v>
      </c>
      <c r="C7" s="6" t="s">
        <v>23</v>
      </c>
      <c r="D7" s="8" t="s">
        <v>24</v>
      </c>
      <c r="E7" s="6" t="s">
        <v>25</v>
      </c>
      <c r="F7" s="7">
        <v>45300</v>
      </c>
      <c r="G7" s="8"/>
      <c r="H7" s="8" t="s">
        <v>14</v>
      </c>
      <c r="I7" s="15">
        <v>55436.68</v>
      </c>
      <c r="J7" s="6">
        <v>3.3869500000000001</v>
      </c>
      <c r="K7" s="7"/>
    </row>
    <row r="8" spans="1:11" hidden="1" x14ac:dyDescent="0.3">
      <c r="A8" s="6" t="s">
        <v>10</v>
      </c>
      <c r="B8" s="6" t="s">
        <v>26</v>
      </c>
      <c r="C8" s="6" t="s">
        <v>26</v>
      </c>
      <c r="D8" s="6" t="s">
        <v>24</v>
      </c>
      <c r="E8" s="6" t="s">
        <v>25</v>
      </c>
      <c r="F8" s="7">
        <v>45300</v>
      </c>
      <c r="G8" s="6"/>
      <c r="H8" s="6" t="s">
        <v>14</v>
      </c>
      <c r="I8" s="15">
        <v>52407.199999999997</v>
      </c>
      <c r="J8" s="6">
        <v>3.3869500000000001</v>
      </c>
      <c r="K8" s="7"/>
    </row>
    <row r="9" spans="1:11" hidden="1" x14ac:dyDescent="0.3">
      <c r="A9" s="6" t="s">
        <v>10</v>
      </c>
      <c r="B9" s="6" t="s">
        <v>27</v>
      </c>
      <c r="C9" s="6" t="s">
        <v>27</v>
      </c>
      <c r="D9" s="8" t="s">
        <v>24</v>
      </c>
      <c r="E9" s="6" t="s">
        <v>25</v>
      </c>
      <c r="F9" s="7">
        <v>45300</v>
      </c>
      <c r="G9" s="8"/>
      <c r="H9" s="8" t="s">
        <v>14</v>
      </c>
      <c r="I9" s="15">
        <v>55429.919999999998</v>
      </c>
      <c r="J9" s="6">
        <v>3.3869500000000001</v>
      </c>
      <c r="K9" s="7"/>
    </row>
    <row r="10" spans="1:11" hidden="1" x14ac:dyDescent="0.3">
      <c r="A10" s="6" t="s">
        <v>28</v>
      </c>
      <c r="B10" s="6" t="s">
        <v>29</v>
      </c>
      <c r="C10" s="6" t="s">
        <v>29</v>
      </c>
      <c r="D10" s="6" t="s">
        <v>30</v>
      </c>
      <c r="E10" s="6" t="s">
        <v>31</v>
      </c>
      <c r="F10" s="7">
        <v>45300</v>
      </c>
      <c r="G10" s="6"/>
      <c r="H10" s="6" t="s">
        <v>14</v>
      </c>
      <c r="I10" s="15">
        <v>71400</v>
      </c>
      <c r="J10" s="6">
        <v>3.3869500000000001</v>
      </c>
      <c r="K10" s="7"/>
    </row>
    <row r="11" spans="1:11" hidden="1" x14ac:dyDescent="0.3">
      <c r="A11" s="6" t="s">
        <v>32</v>
      </c>
      <c r="B11" s="6" t="s">
        <v>33</v>
      </c>
      <c r="C11" s="6" t="s">
        <v>33</v>
      </c>
      <c r="D11" s="8" t="s">
        <v>34</v>
      </c>
      <c r="E11" s="6" t="s">
        <v>35</v>
      </c>
      <c r="F11" s="7">
        <v>45300</v>
      </c>
      <c r="G11" s="8"/>
      <c r="H11" s="8" t="s">
        <v>14</v>
      </c>
      <c r="I11" s="15">
        <v>14944.36</v>
      </c>
      <c r="J11" s="6">
        <v>3.3869500000000001</v>
      </c>
      <c r="K11" s="7"/>
    </row>
    <row r="12" spans="1:11" hidden="1" x14ac:dyDescent="0.3">
      <c r="A12" s="6" t="s">
        <v>28</v>
      </c>
      <c r="B12" s="6" t="s">
        <v>36</v>
      </c>
      <c r="C12" s="6" t="s">
        <v>36</v>
      </c>
      <c r="D12" s="6" t="s">
        <v>30</v>
      </c>
      <c r="E12" s="6" t="s">
        <v>31</v>
      </c>
      <c r="F12" s="7">
        <v>45300</v>
      </c>
      <c r="G12" s="6"/>
      <c r="H12" s="6" t="s">
        <v>14</v>
      </c>
      <c r="I12" s="15">
        <v>70839.600000000006</v>
      </c>
      <c r="J12" s="6">
        <v>3.3869500000000001</v>
      </c>
      <c r="K12" s="7"/>
    </row>
    <row r="13" spans="1:11" hidden="1" x14ac:dyDescent="0.3">
      <c r="A13" s="6" t="s">
        <v>10</v>
      </c>
      <c r="B13" s="6" t="s">
        <v>37</v>
      </c>
      <c r="C13" s="6" t="s">
        <v>37</v>
      </c>
      <c r="D13" s="8" t="s">
        <v>38</v>
      </c>
      <c r="E13" s="6" t="s">
        <v>39</v>
      </c>
      <c r="F13" s="7">
        <v>45313</v>
      </c>
      <c r="G13" s="8"/>
      <c r="H13" s="8" t="s">
        <v>14</v>
      </c>
      <c r="I13" s="15">
        <v>53529.09</v>
      </c>
      <c r="J13" s="6">
        <v>3.3863500000000002</v>
      </c>
      <c r="K13" s="7"/>
    </row>
    <row r="14" spans="1:11" hidden="1" x14ac:dyDescent="0.3">
      <c r="A14" s="6" t="s">
        <v>10</v>
      </c>
      <c r="B14" s="6" t="s">
        <v>40</v>
      </c>
      <c r="C14" s="6" t="s">
        <v>40</v>
      </c>
      <c r="D14" s="6" t="s">
        <v>16</v>
      </c>
      <c r="E14" s="6" t="s">
        <v>17</v>
      </c>
      <c r="F14" s="7">
        <v>45313</v>
      </c>
      <c r="G14" s="6"/>
      <c r="H14" s="6" t="s">
        <v>14</v>
      </c>
      <c r="I14" s="15">
        <v>50663.31</v>
      </c>
      <c r="J14" s="6">
        <v>3.3863500000000002</v>
      </c>
      <c r="K14" s="7"/>
    </row>
    <row r="15" spans="1:11" hidden="1" x14ac:dyDescent="0.3">
      <c r="A15" s="6" t="s">
        <v>10</v>
      </c>
      <c r="B15" s="6" t="s">
        <v>41</v>
      </c>
      <c r="C15" s="6" t="s">
        <v>41</v>
      </c>
      <c r="D15" s="8" t="s">
        <v>16</v>
      </c>
      <c r="E15" s="6" t="s">
        <v>17</v>
      </c>
      <c r="F15" s="7">
        <v>45313</v>
      </c>
      <c r="G15" s="8"/>
      <c r="H15" s="8" t="s">
        <v>14</v>
      </c>
      <c r="I15" s="15">
        <v>50779.47</v>
      </c>
      <c r="J15" s="6">
        <v>3.3863500000000002</v>
      </c>
      <c r="K15" s="7"/>
    </row>
    <row r="16" spans="1:11" hidden="1" x14ac:dyDescent="0.3">
      <c r="A16" s="6" t="s">
        <v>28</v>
      </c>
      <c r="B16" s="6" t="s">
        <v>42</v>
      </c>
      <c r="C16" s="6" t="s">
        <v>42</v>
      </c>
      <c r="D16" s="6" t="s">
        <v>30</v>
      </c>
      <c r="E16" s="6" t="s">
        <v>31</v>
      </c>
      <c r="F16" s="7">
        <v>45321</v>
      </c>
      <c r="G16" s="6"/>
      <c r="H16" s="6" t="s">
        <v>14</v>
      </c>
      <c r="I16" s="15">
        <v>72615.48</v>
      </c>
      <c r="J16" s="6">
        <v>3.3782000000000001</v>
      </c>
      <c r="K16" s="7"/>
    </row>
    <row r="17" spans="1:11" hidden="1" x14ac:dyDescent="0.3">
      <c r="A17" s="6" t="s">
        <v>28</v>
      </c>
      <c r="B17" s="6" t="s">
        <v>43</v>
      </c>
      <c r="C17" s="6" t="s">
        <v>43</v>
      </c>
      <c r="D17" s="8" t="s">
        <v>30</v>
      </c>
      <c r="E17" s="6" t="s">
        <v>31</v>
      </c>
      <c r="F17" s="7">
        <v>45321</v>
      </c>
      <c r="G17" s="8"/>
      <c r="H17" s="8" t="s">
        <v>14</v>
      </c>
      <c r="I17" s="15">
        <v>72906</v>
      </c>
      <c r="J17" s="6">
        <v>3.3782000000000001</v>
      </c>
      <c r="K17" s="7"/>
    </row>
    <row r="18" spans="1:11" hidden="1" x14ac:dyDescent="0.3">
      <c r="A18" s="65"/>
      <c r="B18" s="65" t="s">
        <v>45</v>
      </c>
      <c r="C18" s="65" t="s">
        <v>45</v>
      </c>
      <c r="D18" s="65" t="s">
        <v>78</v>
      </c>
      <c r="E18" s="65" t="s">
        <v>46</v>
      </c>
      <c r="F18" s="66">
        <v>45330</v>
      </c>
      <c r="G18" s="65"/>
      <c r="H18" s="65" t="s">
        <v>14</v>
      </c>
      <c r="I18" s="67">
        <v>13154.97</v>
      </c>
      <c r="J18" s="65">
        <v>3.3735499999999998</v>
      </c>
      <c r="K18" s="66">
        <v>45698</v>
      </c>
    </row>
    <row r="19" spans="1:11" hidden="1" x14ac:dyDescent="0.3">
      <c r="A19" s="6" t="s">
        <v>10</v>
      </c>
      <c r="B19" s="6" t="s">
        <v>47</v>
      </c>
      <c r="C19" s="6" t="s">
        <v>47</v>
      </c>
      <c r="D19" s="6" t="s">
        <v>19</v>
      </c>
      <c r="E19" s="6" t="s">
        <v>20</v>
      </c>
      <c r="F19" s="7">
        <v>45330</v>
      </c>
      <c r="G19" s="6"/>
      <c r="H19" s="6" t="s">
        <v>14</v>
      </c>
      <c r="I19" s="15">
        <v>50313.29</v>
      </c>
      <c r="J19" s="6">
        <v>3.3735499999999998</v>
      </c>
      <c r="K19" s="7"/>
    </row>
    <row r="20" spans="1:11" hidden="1" x14ac:dyDescent="0.3">
      <c r="A20" s="6" t="s">
        <v>48</v>
      </c>
      <c r="B20" s="6" t="s">
        <v>49</v>
      </c>
      <c r="C20" s="6" t="s">
        <v>49</v>
      </c>
      <c r="D20" s="8" t="s">
        <v>50</v>
      </c>
      <c r="E20" s="6" t="s">
        <v>51</v>
      </c>
      <c r="F20" s="7">
        <v>45330</v>
      </c>
      <c r="G20" s="8"/>
      <c r="H20" s="8" t="s">
        <v>14</v>
      </c>
      <c r="I20" s="15">
        <v>89929.5</v>
      </c>
      <c r="J20" s="6">
        <v>3.3735499999999998</v>
      </c>
      <c r="K20" s="7"/>
    </row>
    <row r="21" spans="1:11" hidden="1" x14ac:dyDescent="0.3">
      <c r="A21" s="6" t="s">
        <v>32</v>
      </c>
      <c r="B21" s="6" t="s">
        <v>52</v>
      </c>
      <c r="C21" s="6" t="s">
        <v>52</v>
      </c>
      <c r="D21" s="6" t="s">
        <v>34</v>
      </c>
      <c r="E21" s="6" t="s">
        <v>35</v>
      </c>
      <c r="F21" s="7">
        <v>45330</v>
      </c>
      <c r="G21" s="6"/>
      <c r="H21" s="6" t="s">
        <v>14</v>
      </c>
      <c r="I21" s="15">
        <v>14441.32</v>
      </c>
      <c r="J21" s="6">
        <v>3.3735499999999998</v>
      </c>
      <c r="K21" s="7"/>
    </row>
    <row r="22" spans="1:11" hidden="1" x14ac:dyDescent="0.3">
      <c r="A22" s="6" t="s">
        <v>48</v>
      </c>
      <c r="B22" s="6" t="s">
        <v>53</v>
      </c>
      <c r="C22" s="6" t="s">
        <v>53</v>
      </c>
      <c r="D22" s="8" t="s">
        <v>50</v>
      </c>
      <c r="E22" s="6" t="s">
        <v>51</v>
      </c>
      <c r="F22" s="7">
        <v>45335</v>
      </c>
      <c r="G22" s="8"/>
      <c r="H22" s="8" t="s">
        <v>14</v>
      </c>
      <c r="I22" s="15">
        <v>89229.5</v>
      </c>
      <c r="J22" s="6">
        <v>3.3729499999999999</v>
      </c>
      <c r="K22" s="7"/>
    </row>
    <row r="23" spans="1:11" hidden="1" x14ac:dyDescent="0.3">
      <c r="A23" s="6" t="s">
        <v>48</v>
      </c>
      <c r="B23" s="6" t="s">
        <v>54</v>
      </c>
      <c r="C23" s="6" t="s">
        <v>54</v>
      </c>
      <c r="D23" s="6" t="s">
        <v>50</v>
      </c>
      <c r="E23" s="6" t="s">
        <v>51</v>
      </c>
      <c r="F23" s="7">
        <v>45335</v>
      </c>
      <c r="G23" s="6"/>
      <c r="H23" s="6" t="s">
        <v>14</v>
      </c>
      <c r="I23" s="15">
        <v>89229.5</v>
      </c>
      <c r="J23" s="6">
        <v>3.3729499999999999</v>
      </c>
      <c r="K23" s="7"/>
    </row>
    <row r="24" spans="1:11" hidden="1" x14ac:dyDescent="0.3">
      <c r="A24" s="6" t="s">
        <v>28</v>
      </c>
      <c r="B24" s="6" t="s">
        <v>56</v>
      </c>
      <c r="C24" s="6" t="s">
        <v>56</v>
      </c>
      <c r="D24" s="6" t="s">
        <v>30</v>
      </c>
      <c r="E24" s="6" t="s">
        <v>31</v>
      </c>
      <c r="F24" s="7">
        <v>45335</v>
      </c>
      <c r="G24" s="6"/>
      <c r="H24" s="6" t="s">
        <v>14</v>
      </c>
      <c r="I24" s="15">
        <v>73062.600000000006</v>
      </c>
      <c r="J24" s="6">
        <v>3.3729499999999999</v>
      </c>
      <c r="K24" s="7"/>
    </row>
    <row r="25" spans="1:11" hidden="1" x14ac:dyDescent="0.3">
      <c r="A25" s="6" t="s">
        <v>28</v>
      </c>
      <c r="B25" s="6" t="s">
        <v>57</v>
      </c>
      <c r="C25" s="6" t="s">
        <v>57</v>
      </c>
      <c r="D25" s="8" t="s">
        <v>30</v>
      </c>
      <c r="E25" s="6" t="s">
        <v>31</v>
      </c>
      <c r="F25" s="7">
        <v>45335</v>
      </c>
      <c r="G25" s="8"/>
      <c r="H25" s="8" t="s">
        <v>14</v>
      </c>
      <c r="I25" s="15">
        <v>70856.100000000006</v>
      </c>
      <c r="J25" s="6">
        <v>3.3729499999999999</v>
      </c>
      <c r="K25" s="7"/>
    </row>
    <row r="26" spans="1:11" hidden="1" x14ac:dyDescent="0.3">
      <c r="A26" s="6" t="s">
        <v>10</v>
      </c>
      <c r="B26" s="6" t="s">
        <v>58</v>
      </c>
      <c r="C26" s="6" t="s">
        <v>58</v>
      </c>
      <c r="D26" s="6" t="s">
        <v>16</v>
      </c>
      <c r="E26" s="6" t="s">
        <v>17</v>
      </c>
      <c r="F26" s="7">
        <v>45341</v>
      </c>
      <c r="G26" s="6"/>
      <c r="H26" s="6" t="s">
        <v>14</v>
      </c>
      <c r="I26" s="15">
        <v>51201.27</v>
      </c>
      <c r="J26" s="6">
        <v>3.37575</v>
      </c>
      <c r="K26" s="7"/>
    </row>
    <row r="27" spans="1:11" hidden="1" x14ac:dyDescent="0.3">
      <c r="A27" s="6" t="s">
        <v>10</v>
      </c>
      <c r="B27" s="6" t="s">
        <v>59</v>
      </c>
      <c r="C27" s="6" t="s">
        <v>59</v>
      </c>
      <c r="D27" s="8" t="s">
        <v>16</v>
      </c>
      <c r="E27" s="6" t="s">
        <v>17</v>
      </c>
      <c r="F27" s="7">
        <v>45341</v>
      </c>
      <c r="G27" s="8"/>
      <c r="H27" s="8" t="s">
        <v>14</v>
      </c>
      <c r="I27" s="15">
        <v>50457.21</v>
      </c>
      <c r="J27" s="6">
        <v>3.37575</v>
      </c>
      <c r="K27" s="7"/>
    </row>
    <row r="28" spans="1:11" hidden="1" x14ac:dyDescent="0.3">
      <c r="A28" s="6" t="s">
        <v>10</v>
      </c>
      <c r="B28" s="6" t="s">
        <v>60</v>
      </c>
      <c r="C28" s="6" t="s">
        <v>60</v>
      </c>
      <c r="D28" s="6" t="s">
        <v>19</v>
      </c>
      <c r="E28" s="6" t="s">
        <v>20</v>
      </c>
      <c r="F28" s="7">
        <v>45341</v>
      </c>
      <c r="G28" s="6"/>
      <c r="H28" s="6" t="s">
        <v>14</v>
      </c>
      <c r="I28" s="15">
        <v>50760.74</v>
      </c>
      <c r="J28" s="6">
        <v>3.37575</v>
      </c>
      <c r="K28" s="7"/>
    </row>
    <row r="29" spans="1:11" hidden="1" x14ac:dyDescent="0.3">
      <c r="A29" s="6" t="s">
        <v>10</v>
      </c>
      <c r="B29" s="6" t="s">
        <v>61</v>
      </c>
      <c r="C29" s="6" t="s">
        <v>62</v>
      </c>
      <c r="D29" s="8" t="s">
        <v>19</v>
      </c>
      <c r="E29" s="6" t="s">
        <v>20</v>
      </c>
      <c r="F29" s="7">
        <v>45348</v>
      </c>
      <c r="G29" s="8"/>
      <c r="H29" s="8" t="s">
        <v>14</v>
      </c>
      <c r="I29" s="15">
        <v>51848.75</v>
      </c>
      <c r="J29" s="6">
        <v>3.38015</v>
      </c>
      <c r="K29" s="7"/>
    </row>
    <row r="30" spans="1:11" hidden="1" x14ac:dyDescent="0.3">
      <c r="A30" s="6" t="s">
        <v>48</v>
      </c>
      <c r="B30" s="6" t="s">
        <v>63</v>
      </c>
      <c r="C30" s="6" t="s">
        <v>55</v>
      </c>
      <c r="D30" s="8" t="s">
        <v>50</v>
      </c>
      <c r="E30" s="6" t="s">
        <v>51</v>
      </c>
      <c r="F30" s="7">
        <v>45335</v>
      </c>
      <c r="G30" s="8"/>
      <c r="H30" s="8" t="s">
        <v>14</v>
      </c>
      <c r="I30" s="15">
        <v>89211.5</v>
      </c>
      <c r="J30" s="6">
        <v>3.3729499999999999</v>
      </c>
      <c r="K30" s="7"/>
    </row>
    <row r="31" spans="1:11" hidden="1" x14ac:dyDescent="0.3">
      <c r="A31" s="6" t="s">
        <v>64</v>
      </c>
      <c r="B31" s="6" t="s">
        <v>65</v>
      </c>
      <c r="C31" s="6" t="s">
        <v>66</v>
      </c>
      <c r="D31" s="6" t="s">
        <v>67</v>
      </c>
      <c r="E31" s="6" t="s">
        <v>68</v>
      </c>
      <c r="F31" s="7">
        <v>45345</v>
      </c>
      <c r="G31" s="6"/>
      <c r="H31" s="6" t="s">
        <v>14</v>
      </c>
      <c r="I31" s="15">
        <v>45031.01</v>
      </c>
      <c r="J31" s="6">
        <v>3.3786499999999999</v>
      </c>
      <c r="K31" s="7"/>
    </row>
    <row r="32" spans="1:11" hidden="1" x14ac:dyDescent="0.3">
      <c r="A32" s="6" t="s">
        <v>28</v>
      </c>
      <c r="B32" s="6" t="s">
        <v>69</v>
      </c>
      <c r="C32" s="6" t="s">
        <v>70</v>
      </c>
      <c r="D32" s="8" t="s">
        <v>30</v>
      </c>
      <c r="E32" s="6" t="s">
        <v>31</v>
      </c>
      <c r="F32" s="7">
        <v>45345</v>
      </c>
      <c r="G32" s="8"/>
      <c r="H32" s="8" t="s">
        <v>14</v>
      </c>
      <c r="I32" s="15">
        <v>73260.39</v>
      </c>
      <c r="J32" s="6">
        <v>3.38015</v>
      </c>
      <c r="K32" s="7"/>
    </row>
    <row r="33" spans="1:11" hidden="1" x14ac:dyDescent="0.3">
      <c r="A33" s="6" t="s">
        <v>28</v>
      </c>
      <c r="B33" s="6" t="s">
        <v>71</v>
      </c>
      <c r="C33" s="6" t="s">
        <v>72</v>
      </c>
      <c r="D33" s="6" t="s">
        <v>30</v>
      </c>
      <c r="E33" s="6" t="s">
        <v>31</v>
      </c>
      <c r="F33" s="7">
        <v>45345</v>
      </c>
      <c r="G33" s="6"/>
      <c r="H33" s="6" t="s">
        <v>14</v>
      </c>
      <c r="I33" s="15">
        <v>73260.39</v>
      </c>
      <c r="J33" s="6">
        <v>3.38015</v>
      </c>
      <c r="K33" s="7"/>
    </row>
    <row r="34" spans="1:11" hidden="1" x14ac:dyDescent="0.3">
      <c r="A34" s="6" t="s">
        <v>48</v>
      </c>
      <c r="B34" s="6" t="s">
        <v>73</v>
      </c>
      <c r="C34" s="6" t="s">
        <v>74</v>
      </c>
      <c r="D34" s="8" t="s">
        <v>50</v>
      </c>
      <c r="E34" s="6" t="s">
        <v>51</v>
      </c>
      <c r="F34" s="7">
        <v>45348</v>
      </c>
      <c r="G34" s="8"/>
      <c r="H34" s="8" t="s">
        <v>14</v>
      </c>
      <c r="I34" s="15">
        <v>89229.5</v>
      </c>
      <c r="J34" s="6">
        <v>3.38015</v>
      </c>
      <c r="K34" s="7"/>
    </row>
    <row r="35" spans="1:11" hidden="1" x14ac:dyDescent="0.3">
      <c r="A35" s="6" t="s">
        <v>48</v>
      </c>
      <c r="B35" s="6" t="s">
        <v>75</v>
      </c>
      <c r="C35" s="6" t="s">
        <v>76</v>
      </c>
      <c r="D35" s="6" t="s">
        <v>50</v>
      </c>
      <c r="E35" s="6" t="s">
        <v>51</v>
      </c>
      <c r="F35" s="7">
        <v>45348</v>
      </c>
      <c r="G35" s="6"/>
      <c r="H35" s="6" t="s">
        <v>14</v>
      </c>
      <c r="I35" s="15">
        <v>89229.5</v>
      </c>
      <c r="J35" s="6">
        <v>3.38015</v>
      </c>
      <c r="K35" s="7"/>
    </row>
    <row r="36" spans="1:11" hidden="1" x14ac:dyDescent="0.3">
      <c r="A36" s="6" t="s">
        <v>28</v>
      </c>
      <c r="B36" s="6" t="s">
        <v>77</v>
      </c>
      <c r="C36" s="6">
        <v>0</v>
      </c>
      <c r="D36" s="8" t="s">
        <v>78</v>
      </c>
      <c r="E36" s="6" t="s">
        <v>79</v>
      </c>
      <c r="F36" s="7">
        <v>45373</v>
      </c>
      <c r="G36" s="8"/>
      <c r="H36" s="8" t="s">
        <v>14</v>
      </c>
      <c r="I36" s="15">
        <v>11841.28</v>
      </c>
      <c r="J36" s="6">
        <v>3.3780800000000002</v>
      </c>
      <c r="K36" s="7"/>
    </row>
    <row r="37" spans="1:11" hidden="1" x14ac:dyDescent="0.3">
      <c r="A37" s="6" t="s">
        <v>28</v>
      </c>
      <c r="B37" s="6" t="s">
        <v>80</v>
      </c>
      <c r="C37" s="6">
        <v>0</v>
      </c>
      <c r="D37" s="6" t="s">
        <v>78</v>
      </c>
      <c r="E37" s="6" t="s">
        <v>79</v>
      </c>
      <c r="F37" s="7">
        <v>45373</v>
      </c>
      <c r="G37" s="6"/>
      <c r="H37" s="6" t="s">
        <v>14</v>
      </c>
      <c r="I37" s="15">
        <v>900.98</v>
      </c>
      <c r="J37" s="6">
        <v>3.3780800000000002</v>
      </c>
      <c r="K37" s="7"/>
    </row>
    <row r="38" spans="1:11" hidden="1" x14ac:dyDescent="0.3">
      <c r="A38" s="6" t="s">
        <v>28</v>
      </c>
      <c r="B38" s="6" t="s">
        <v>81</v>
      </c>
      <c r="C38" s="6" t="s">
        <v>82</v>
      </c>
      <c r="D38" s="8" t="s">
        <v>30</v>
      </c>
      <c r="E38" s="6" t="s">
        <v>31</v>
      </c>
      <c r="F38" s="7">
        <v>45363</v>
      </c>
      <c r="G38" s="8"/>
      <c r="H38" s="8" t="s">
        <v>14</v>
      </c>
      <c r="I38" s="15">
        <v>71190</v>
      </c>
      <c r="J38" s="6">
        <v>3.3847</v>
      </c>
      <c r="K38" s="7"/>
    </row>
    <row r="39" spans="1:11" hidden="1" x14ac:dyDescent="0.3">
      <c r="A39" s="6" t="s">
        <v>28</v>
      </c>
      <c r="B39" s="6" t="s">
        <v>83</v>
      </c>
      <c r="C39" s="6" t="s">
        <v>84</v>
      </c>
      <c r="D39" s="6" t="s">
        <v>30</v>
      </c>
      <c r="E39" s="6" t="s">
        <v>31</v>
      </c>
      <c r="F39" s="7">
        <v>45363</v>
      </c>
      <c r="G39" s="6"/>
      <c r="H39" s="6" t="s">
        <v>14</v>
      </c>
      <c r="I39" s="15">
        <v>71145.899999999994</v>
      </c>
      <c r="J39" s="6">
        <v>3.3847</v>
      </c>
      <c r="K39" s="7"/>
    </row>
    <row r="40" spans="1:11" hidden="1" x14ac:dyDescent="0.3">
      <c r="A40" s="6" t="s">
        <v>28</v>
      </c>
      <c r="B40" s="6" t="s">
        <v>85</v>
      </c>
      <c r="C40" s="6" t="s">
        <v>86</v>
      </c>
      <c r="D40" s="8" t="s">
        <v>30</v>
      </c>
      <c r="E40" s="6" t="s">
        <v>31</v>
      </c>
      <c r="F40" s="7">
        <v>45363</v>
      </c>
      <c r="G40" s="8"/>
      <c r="H40" s="8" t="s">
        <v>14</v>
      </c>
      <c r="I40" s="15">
        <v>75845.16</v>
      </c>
      <c r="J40" s="6">
        <v>3.3847</v>
      </c>
      <c r="K40" s="7"/>
    </row>
    <row r="41" spans="1:11" hidden="1" x14ac:dyDescent="0.3">
      <c r="A41" s="6" t="s">
        <v>28</v>
      </c>
      <c r="B41" s="6" t="s">
        <v>87</v>
      </c>
      <c r="C41" s="6" t="s">
        <v>88</v>
      </c>
      <c r="D41" s="6" t="s">
        <v>30</v>
      </c>
      <c r="E41" s="6" t="s">
        <v>31</v>
      </c>
      <c r="F41" s="7">
        <v>45363</v>
      </c>
      <c r="G41" s="6"/>
      <c r="H41" s="6" t="s">
        <v>14</v>
      </c>
      <c r="I41" s="15">
        <v>73069.2</v>
      </c>
      <c r="J41" s="6">
        <v>3.3847</v>
      </c>
      <c r="K41" s="7"/>
    </row>
    <row r="42" spans="1:11" hidden="1" x14ac:dyDescent="0.3">
      <c r="A42" s="6" t="s">
        <v>32</v>
      </c>
      <c r="B42" s="6" t="s">
        <v>89</v>
      </c>
      <c r="C42" s="6" t="s">
        <v>90</v>
      </c>
      <c r="D42" s="8" t="s">
        <v>34</v>
      </c>
      <c r="E42" s="6" t="s">
        <v>35</v>
      </c>
      <c r="F42" s="7">
        <v>45363</v>
      </c>
      <c r="G42" s="8"/>
      <c r="H42" s="8" t="s">
        <v>14</v>
      </c>
      <c r="I42" s="15">
        <v>13932.55</v>
      </c>
      <c r="J42" s="6">
        <v>3.3847</v>
      </c>
      <c r="K42" s="7"/>
    </row>
    <row r="43" spans="1:11" hidden="1" x14ac:dyDescent="0.3">
      <c r="A43" s="6" t="s">
        <v>10</v>
      </c>
      <c r="B43" s="6" t="s">
        <v>91</v>
      </c>
      <c r="C43" s="6" t="s">
        <v>92</v>
      </c>
      <c r="D43" s="8" t="s">
        <v>16</v>
      </c>
      <c r="E43" s="6" t="s">
        <v>17</v>
      </c>
      <c r="F43" s="7">
        <v>45364</v>
      </c>
      <c r="G43" s="8"/>
      <c r="H43" s="8" t="s">
        <v>14</v>
      </c>
      <c r="I43" s="15">
        <v>50904.72</v>
      </c>
      <c r="J43" s="6">
        <v>3.3847</v>
      </c>
      <c r="K43" s="7"/>
    </row>
    <row r="44" spans="1:11" hidden="1" x14ac:dyDescent="0.3">
      <c r="A44" s="6" t="s">
        <v>10</v>
      </c>
      <c r="B44" s="6" t="s">
        <v>93</v>
      </c>
      <c r="C44" s="6" t="s">
        <v>94</v>
      </c>
      <c r="D44" s="6" t="s">
        <v>16</v>
      </c>
      <c r="E44" s="6" t="s">
        <v>17</v>
      </c>
      <c r="F44" s="7">
        <v>45370</v>
      </c>
      <c r="G44" s="6"/>
      <c r="H44" s="6" t="s">
        <v>14</v>
      </c>
      <c r="I44" s="15">
        <v>51953.52</v>
      </c>
      <c r="J44" s="6">
        <v>3.3808500000000001</v>
      </c>
      <c r="K44" s="7"/>
    </row>
    <row r="45" spans="1:11" hidden="1" x14ac:dyDescent="0.3">
      <c r="A45" s="6" t="s">
        <v>10</v>
      </c>
      <c r="B45" s="6" t="s">
        <v>95</v>
      </c>
      <c r="C45" s="6" t="s">
        <v>96</v>
      </c>
      <c r="D45" s="8" t="s">
        <v>16</v>
      </c>
      <c r="E45" s="6" t="s">
        <v>17</v>
      </c>
      <c r="F45" s="7">
        <v>45370</v>
      </c>
      <c r="G45" s="8"/>
      <c r="H45" s="8" t="s">
        <v>14</v>
      </c>
      <c r="I45" s="15">
        <v>52120.62</v>
      </c>
      <c r="J45" s="6">
        <v>3.3808500000000001</v>
      </c>
      <c r="K45" s="7"/>
    </row>
    <row r="46" spans="1:11" hidden="1" x14ac:dyDescent="0.3">
      <c r="A46" s="6" t="s">
        <v>48</v>
      </c>
      <c r="B46" s="6" t="s">
        <v>97</v>
      </c>
      <c r="C46" s="6" t="s">
        <v>98</v>
      </c>
      <c r="D46" s="6" t="s">
        <v>50</v>
      </c>
      <c r="E46" s="6" t="s">
        <v>51</v>
      </c>
      <c r="F46" s="7">
        <v>45348</v>
      </c>
      <c r="G46" s="6"/>
      <c r="H46" s="6" t="s">
        <v>14</v>
      </c>
      <c r="I46" s="15">
        <v>89229.5</v>
      </c>
      <c r="J46" s="6">
        <v>3.38015</v>
      </c>
      <c r="K46" s="7"/>
    </row>
    <row r="47" spans="1:11" hidden="1" x14ac:dyDescent="0.3">
      <c r="A47" s="6" t="s">
        <v>48</v>
      </c>
      <c r="B47" s="6" t="s">
        <v>99</v>
      </c>
      <c r="C47" s="6" t="s">
        <v>100</v>
      </c>
      <c r="D47" s="8" t="s">
        <v>50</v>
      </c>
      <c r="E47" s="6" t="s">
        <v>51</v>
      </c>
      <c r="F47" s="7">
        <v>45348</v>
      </c>
      <c r="G47" s="8"/>
      <c r="H47" s="8" t="s">
        <v>14</v>
      </c>
      <c r="I47" s="15">
        <v>89211.5</v>
      </c>
      <c r="J47" s="6">
        <v>3.38015</v>
      </c>
      <c r="K47" s="7"/>
    </row>
    <row r="48" spans="1:11" hidden="1" x14ac:dyDescent="0.3">
      <c r="A48" s="6" t="s">
        <v>48</v>
      </c>
      <c r="B48" s="6" t="s">
        <v>101</v>
      </c>
      <c r="C48" s="6" t="s">
        <v>102</v>
      </c>
      <c r="D48" s="6" t="s">
        <v>50</v>
      </c>
      <c r="E48" s="6" t="s">
        <v>51</v>
      </c>
      <c r="F48" s="7">
        <v>45362</v>
      </c>
      <c r="G48" s="6"/>
      <c r="H48" s="6" t="s">
        <v>14</v>
      </c>
      <c r="I48" s="15">
        <v>84694.05</v>
      </c>
      <c r="J48" s="6">
        <v>3.3847</v>
      </c>
      <c r="K48" s="7"/>
    </row>
    <row r="49" spans="1:11" hidden="1" x14ac:dyDescent="0.3">
      <c r="A49" s="6" t="s">
        <v>48</v>
      </c>
      <c r="B49" s="6" t="s">
        <v>103</v>
      </c>
      <c r="C49" s="6" t="s">
        <v>104</v>
      </c>
      <c r="D49" s="8" t="s">
        <v>50</v>
      </c>
      <c r="E49" s="6" t="s">
        <v>51</v>
      </c>
      <c r="F49" s="7">
        <v>45362</v>
      </c>
      <c r="G49" s="8"/>
      <c r="H49" s="8" t="s">
        <v>14</v>
      </c>
      <c r="I49" s="15">
        <v>84694.05</v>
      </c>
      <c r="J49" s="6">
        <v>3.3847</v>
      </c>
      <c r="K49" s="7"/>
    </row>
    <row r="50" spans="1:11" hidden="1" x14ac:dyDescent="0.3">
      <c r="A50" s="6" t="s">
        <v>32</v>
      </c>
      <c r="B50" s="6" t="s">
        <v>105</v>
      </c>
      <c r="C50" s="6" t="s">
        <v>106</v>
      </c>
      <c r="D50" s="6" t="s">
        <v>34</v>
      </c>
      <c r="E50" s="6" t="s">
        <v>35</v>
      </c>
      <c r="F50" s="7">
        <v>45386</v>
      </c>
      <c r="G50" s="6"/>
      <c r="H50" s="6" t="s">
        <v>14</v>
      </c>
      <c r="I50" s="15">
        <v>17414.21</v>
      </c>
      <c r="J50" s="6">
        <v>3.3730000000000002</v>
      </c>
      <c r="K50" s="7"/>
    </row>
    <row r="51" spans="1:11" hidden="1" x14ac:dyDescent="0.3">
      <c r="A51" s="6" t="s">
        <v>10</v>
      </c>
      <c r="B51" s="6" t="s">
        <v>107</v>
      </c>
      <c r="C51" s="6" t="s">
        <v>108</v>
      </c>
      <c r="D51" s="8" t="s">
        <v>109</v>
      </c>
      <c r="E51" s="6" t="s">
        <v>110</v>
      </c>
      <c r="F51" s="7">
        <v>45386</v>
      </c>
      <c r="G51" s="8"/>
      <c r="H51" s="8" t="s">
        <v>14</v>
      </c>
      <c r="I51" s="15">
        <v>55930.29</v>
      </c>
      <c r="J51" s="6">
        <v>3.3730000000000002</v>
      </c>
      <c r="K51" s="7"/>
    </row>
    <row r="52" spans="1:11" hidden="1" x14ac:dyDescent="0.3">
      <c r="A52" s="6" t="s">
        <v>28</v>
      </c>
      <c r="B52" s="6" t="s">
        <v>111</v>
      </c>
      <c r="C52" s="6" t="s">
        <v>112</v>
      </c>
      <c r="D52" s="6" t="s">
        <v>30</v>
      </c>
      <c r="E52" s="6" t="s">
        <v>31</v>
      </c>
      <c r="F52" s="7">
        <v>45399</v>
      </c>
      <c r="G52" s="6"/>
      <c r="H52" s="6" t="s">
        <v>14</v>
      </c>
      <c r="I52" s="15">
        <v>72117.16</v>
      </c>
      <c r="J52" s="6">
        <v>3.3650500000000001</v>
      </c>
      <c r="K52" s="7"/>
    </row>
    <row r="53" spans="1:11" hidden="1" x14ac:dyDescent="0.3">
      <c r="A53" s="6" t="s">
        <v>48</v>
      </c>
      <c r="B53" s="6" t="s">
        <v>113</v>
      </c>
      <c r="C53" s="6" t="s">
        <v>114</v>
      </c>
      <c r="D53" s="6" t="s">
        <v>50</v>
      </c>
      <c r="E53" s="6" t="s">
        <v>51</v>
      </c>
      <c r="F53" s="7">
        <v>45362</v>
      </c>
      <c r="G53" s="6"/>
      <c r="H53" s="6" t="s">
        <v>14</v>
      </c>
      <c r="I53" s="15">
        <v>84694.05</v>
      </c>
      <c r="J53" s="6">
        <v>3.3847</v>
      </c>
      <c r="K53" s="7"/>
    </row>
    <row r="54" spans="1:11" hidden="1" x14ac:dyDescent="0.3">
      <c r="A54" s="6" t="s">
        <v>48</v>
      </c>
      <c r="B54" s="6" t="s">
        <v>115</v>
      </c>
      <c r="C54" s="6" t="s">
        <v>116</v>
      </c>
      <c r="D54" s="8" t="s">
        <v>50</v>
      </c>
      <c r="E54" s="6" t="s">
        <v>51</v>
      </c>
      <c r="F54" s="7">
        <v>45362</v>
      </c>
      <c r="G54" s="8"/>
      <c r="H54" s="8" t="s">
        <v>14</v>
      </c>
      <c r="I54" s="15">
        <v>84017.85</v>
      </c>
      <c r="J54" s="6">
        <v>3.3847</v>
      </c>
      <c r="K54" s="7"/>
    </row>
    <row r="55" spans="1:11" hidden="1" x14ac:dyDescent="0.3">
      <c r="A55" s="6" t="s">
        <v>48</v>
      </c>
      <c r="B55" s="6" t="s">
        <v>117</v>
      </c>
      <c r="C55" s="6" t="s">
        <v>118</v>
      </c>
      <c r="D55" s="6" t="s">
        <v>50</v>
      </c>
      <c r="E55" s="6" t="s">
        <v>51</v>
      </c>
      <c r="F55" s="7">
        <v>45385</v>
      </c>
      <c r="G55" s="6"/>
      <c r="H55" s="6" t="s">
        <v>14</v>
      </c>
      <c r="I55" s="15">
        <v>83717.100000000006</v>
      </c>
      <c r="J55" s="6">
        <v>3.3730000000000002</v>
      </c>
      <c r="K55" s="7"/>
    </row>
    <row r="56" spans="1:11" hidden="1" x14ac:dyDescent="0.3">
      <c r="A56" s="6" t="s">
        <v>48</v>
      </c>
      <c r="B56" s="6" t="s">
        <v>119</v>
      </c>
      <c r="C56" s="6" t="s">
        <v>120</v>
      </c>
      <c r="D56" s="8" t="s">
        <v>50</v>
      </c>
      <c r="E56" s="6" t="s">
        <v>51</v>
      </c>
      <c r="F56" s="7">
        <v>45385</v>
      </c>
      <c r="G56" s="8"/>
      <c r="H56" s="8" t="s">
        <v>14</v>
      </c>
      <c r="I56" s="15">
        <v>83717.100000000006</v>
      </c>
      <c r="J56" s="6">
        <v>3.3730000000000002</v>
      </c>
      <c r="K56" s="7"/>
    </row>
    <row r="57" spans="1:11" hidden="1" x14ac:dyDescent="0.3">
      <c r="A57" s="6" t="s">
        <v>48</v>
      </c>
      <c r="B57" s="6" t="s">
        <v>121</v>
      </c>
      <c r="C57" s="6" t="s">
        <v>122</v>
      </c>
      <c r="D57" s="6" t="s">
        <v>50</v>
      </c>
      <c r="E57" s="6" t="s">
        <v>51</v>
      </c>
      <c r="F57" s="7">
        <v>45385</v>
      </c>
      <c r="G57" s="6"/>
      <c r="H57" s="6" t="s">
        <v>14</v>
      </c>
      <c r="I57" s="15">
        <v>83717.100000000006</v>
      </c>
      <c r="J57" s="6">
        <v>3.3730000000000002</v>
      </c>
      <c r="K57" s="7"/>
    </row>
    <row r="58" spans="1:11" hidden="1" x14ac:dyDescent="0.3">
      <c r="A58" s="6" t="s">
        <v>48</v>
      </c>
      <c r="B58" s="6" t="s">
        <v>123</v>
      </c>
      <c r="C58" s="6" t="s">
        <v>124</v>
      </c>
      <c r="D58" s="8" t="s">
        <v>50</v>
      </c>
      <c r="E58" s="6" t="s">
        <v>51</v>
      </c>
      <c r="F58" s="7">
        <v>45385</v>
      </c>
      <c r="G58" s="8"/>
      <c r="H58" s="8" t="s">
        <v>14</v>
      </c>
      <c r="I58" s="15">
        <v>83048.7</v>
      </c>
      <c r="J58" s="6">
        <v>3.3730000000000002</v>
      </c>
      <c r="K58" s="7"/>
    </row>
    <row r="59" spans="1:11" hidden="1" x14ac:dyDescent="0.3">
      <c r="A59" s="6" t="s">
        <v>10</v>
      </c>
      <c r="B59" s="6" t="s">
        <v>125</v>
      </c>
      <c r="C59" s="6" t="s">
        <v>126</v>
      </c>
      <c r="D59" s="6" t="s">
        <v>12</v>
      </c>
      <c r="E59" s="6" t="s">
        <v>13</v>
      </c>
      <c r="F59" s="7">
        <v>45407</v>
      </c>
      <c r="G59" s="6"/>
      <c r="H59" s="6" t="s">
        <v>14</v>
      </c>
      <c r="I59" s="15">
        <v>54072.959999999999</v>
      </c>
      <c r="J59" s="6">
        <v>3.3705500000000002</v>
      </c>
      <c r="K59" s="7"/>
    </row>
    <row r="60" spans="1:11" hidden="1" x14ac:dyDescent="0.3">
      <c r="A60" s="6" t="s">
        <v>10</v>
      </c>
      <c r="B60" s="6" t="s">
        <v>127</v>
      </c>
      <c r="C60" s="6" t="s">
        <v>128</v>
      </c>
      <c r="D60" s="8" t="s">
        <v>16</v>
      </c>
      <c r="E60" s="6" t="s">
        <v>17</v>
      </c>
      <c r="F60" s="7">
        <v>45407</v>
      </c>
      <c r="G60" s="8"/>
      <c r="H60" s="8" t="s">
        <v>14</v>
      </c>
      <c r="I60" s="15">
        <v>52704.480000000003</v>
      </c>
      <c r="J60" s="6">
        <v>3.3705500000000002</v>
      </c>
      <c r="K60" s="7"/>
    </row>
    <row r="61" spans="1:11" hidden="1" x14ac:dyDescent="0.3">
      <c r="A61" s="6" t="s">
        <v>28</v>
      </c>
      <c r="B61" s="6" t="s">
        <v>129</v>
      </c>
      <c r="C61" s="6" t="s">
        <v>130</v>
      </c>
      <c r="D61" s="6" t="s">
        <v>30</v>
      </c>
      <c r="E61" s="6" t="s">
        <v>31</v>
      </c>
      <c r="F61" s="7">
        <v>45414</v>
      </c>
      <c r="G61" s="6"/>
      <c r="H61" s="6" t="s">
        <v>14</v>
      </c>
      <c r="I61" s="15">
        <v>71339.899999999994</v>
      </c>
      <c r="J61" s="6">
        <v>3.3690500000000001</v>
      </c>
      <c r="K61" s="7"/>
    </row>
    <row r="62" spans="1:11" hidden="1" x14ac:dyDescent="0.3">
      <c r="A62" s="6" t="s">
        <v>28</v>
      </c>
      <c r="B62" s="6" t="s">
        <v>131</v>
      </c>
      <c r="C62" s="6" t="s">
        <v>132</v>
      </c>
      <c r="D62" s="8" t="s">
        <v>30</v>
      </c>
      <c r="E62" s="6" t="s">
        <v>31</v>
      </c>
      <c r="F62" s="7">
        <v>45414</v>
      </c>
      <c r="G62" s="8"/>
      <c r="H62" s="8" t="s">
        <v>14</v>
      </c>
      <c r="I62" s="15">
        <v>70245</v>
      </c>
      <c r="J62" s="6">
        <v>3.3681000000000001</v>
      </c>
      <c r="K62" s="7"/>
    </row>
    <row r="63" spans="1:11" hidden="1" x14ac:dyDescent="0.3">
      <c r="A63" s="6" t="s">
        <v>28</v>
      </c>
      <c r="B63" s="6" t="s">
        <v>133</v>
      </c>
      <c r="C63" s="6" t="s">
        <v>134</v>
      </c>
      <c r="D63" s="6" t="s">
        <v>30</v>
      </c>
      <c r="E63" s="6" t="s">
        <v>31</v>
      </c>
      <c r="F63" s="7">
        <v>45414</v>
      </c>
      <c r="G63" s="6"/>
      <c r="H63" s="6" t="s">
        <v>14</v>
      </c>
      <c r="I63" s="15">
        <v>70245</v>
      </c>
      <c r="J63" s="6">
        <v>3.3690500000000001</v>
      </c>
      <c r="K63" s="7"/>
    </row>
    <row r="64" spans="1:11" hidden="1" x14ac:dyDescent="0.3">
      <c r="A64" s="6" t="s">
        <v>28</v>
      </c>
      <c r="B64" s="6" t="s">
        <v>135</v>
      </c>
      <c r="C64" s="6" t="s">
        <v>136</v>
      </c>
      <c r="D64" s="8" t="s">
        <v>30</v>
      </c>
      <c r="E64" s="6" t="s">
        <v>31</v>
      </c>
      <c r="F64" s="7">
        <v>45421</v>
      </c>
      <c r="G64" s="8"/>
      <c r="H64" s="8" t="s">
        <v>14</v>
      </c>
      <c r="I64" s="15">
        <v>70380.45</v>
      </c>
      <c r="J64" s="6">
        <v>3.3769999999999998</v>
      </c>
      <c r="K64" s="7"/>
    </row>
    <row r="65" spans="1:11" hidden="1" x14ac:dyDescent="0.3">
      <c r="A65" s="6" t="s">
        <v>28</v>
      </c>
      <c r="B65" s="6" t="s">
        <v>137</v>
      </c>
      <c r="C65" s="6" t="s">
        <v>138</v>
      </c>
      <c r="D65" s="6" t="s">
        <v>30</v>
      </c>
      <c r="E65" s="6" t="s">
        <v>31</v>
      </c>
      <c r="F65" s="7">
        <v>45421</v>
      </c>
      <c r="G65" s="6"/>
      <c r="H65" s="6" t="s">
        <v>14</v>
      </c>
      <c r="I65" s="15">
        <v>69473.52</v>
      </c>
      <c r="J65" s="6">
        <v>3.3769999999999998</v>
      </c>
      <c r="K65" s="7"/>
    </row>
    <row r="66" spans="1:11" hidden="1" x14ac:dyDescent="0.3">
      <c r="A66" s="6" t="s">
        <v>28</v>
      </c>
      <c r="B66" s="6" t="s">
        <v>139</v>
      </c>
      <c r="C66" s="6" t="s">
        <v>140</v>
      </c>
      <c r="D66" s="8" t="s">
        <v>30</v>
      </c>
      <c r="E66" s="6" t="s">
        <v>31</v>
      </c>
      <c r="F66" s="7">
        <v>45421</v>
      </c>
      <c r="G66" s="8"/>
      <c r="H66" s="8" t="s">
        <v>14</v>
      </c>
      <c r="I66" s="15">
        <v>68762.880000000005</v>
      </c>
      <c r="J66" s="6">
        <v>3.3769999999999998</v>
      </c>
      <c r="K66" s="7"/>
    </row>
    <row r="67" spans="1:11" hidden="1" x14ac:dyDescent="0.3">
      <c r="A67" s="6" t="s">
        <v>32</v>
      </c>
      <c r="B67" s="6" t="s">
        <v>141</v>
      </c>
      <c r="C67" s="6" t="s">
        <v>142</v>
      </c>
      <c r="D67" s="6" t="s">
        <v>34</v>
      </c>
      <c r="E67" s="6" t="s">
        <v>35</v>
      </c>
      <c r="F67" s="7">
        <v>45426</v>
      </c>
      <c r="G67" s="6"/>
      <c r="H67" s="6" t="s">
        <v>14</v>
      </c>
      <c r="I67" s="15">
        <v>15115.35</v>
      </c>
      <c r="J67" s="6">
        <v>3.3769499999999999</v>
      </c>
      <c r="K67" s="7"/>
    </row>
    <row r="68" spans="1:11" hidden="1" x14ac:dyDescent="0.3">
      <c r="A68" s="6" t="s">
        <v>28</v>
      </c>
      <c r="B68" s="6" t="s">
        <v>143</v>
      </c>
      <c r="C68" s="6" t="s">
        <v>144</v>
      </c>
      <c r="D68" s="8" t="s">
        <v>30</v>
      </c>
      <c r="E68" s="6" t="s">
        <v>31</v>
      </c>
      <c r="F68" s="7">
        <v>45432</v>
      </c>
      <c r="G68" s="8"/>
      <c r="H68" s="8" t="s">
        <v>14</v>
      </c>
      <c r="I68" s="15">
        <v>76881.600000000006</v>
      </c>
      <c r="J68" s="6">
        <v>3.3851</v>
      </c>
      <c r="K68" s="7"/>
    </row>
    <row r="69" spans="1:11" hidden="1" x14ac:dyDescent="0.3">
      <c r="A69" s="6" t="s">
        <v>28</v>
      </c>
      <c r="B69" s="6" t="s">
        <v>145</v>
      </c>
      <c r="C69" s="6" t="s">
        <v>146</v>
      </c>
      <c r="D69" s="6" t="s">
        <v>30</v>
      </c>
      <c r="E69" s="6" t="s">
        <v>31</v>
      </c>
      <c r="F69" s="7">
        <v>45432</v>
      </c>
      <c r="G69" s="6"/>
      <c r="H69" s="6" t="s">
        <v>14</v>
      </c>
      <c r="I69" s="15">
        <v>71434.080000000002</v>
      </c>
      <c r="J69" s="6">
        <v>3.3838499999999998</v>
      </c>
      <c r="K69" s="7"/>
    </row>
    <row r="70" spans="1:11" hidden="1" x14ac:dyDescent="0.3">
      <c r="A70" s="6" t="s">
        <v>10</v>
      </c>
      <c r="B70" s="6" t="s">
        <v>147</v>
      </c>
      <c r="C70" s="6" t="s">
        <v>148</v>
      </c>
      <c r="D70" s="8" t="s">
        <v>19</v>
      </c>
      <c r="E70" s="6" t="s">
        <v>20</v>
      </c>
      <c r="F70" s="7">
        <v>45432</v>
      </c>
      <c r="G70" s="8"/>
      <c r="H70" s="8" t="s">
        <v>14</v>
      </c>
      <c r="I70" s="15">
        <v>51519.65</v>
      </c>
      <c r="J70" s="6">
        <v>3.3851</v>
      </c>
      <c r="K70" s="7"/>
    </row>
    <row r="71" spans="1:11" hidden="1" x14ac:dyDescent="0.3">
      <c r="A71" s="6" t="s">
        <v>48</v>
      </c>
      <c r="B71" s="6" t="s">
        <v>149</v>
      </c>
      <c r="C71" s="6" t="s">
        <v>150</v>
      </c>
      <c r="D71" s="6" t="s">
        <v>50</v>
      </c>
      <c r="E71" s="6" t="s">
        <v>51</v>
      </c>
      <c r="F71" s="7">
        <v>45429</v>
      </c>
      <c r="G71" s="6"/>
      <c r="H71" s="6" t="s">
        <v>14</v>
      </c>
      <c r="I71" s="15">
        <v>83717.100000000006</v>
      </c>
      <c r="J71" s="6">
        <v>3.3824999999999998</v>
      </c>
      <c r="K71" s="7"/>
    </row>
    <row r="72" spans="1:11" hidden="1" x14ac:dyDescent="0.3">
      <c r="A72" s="6" t="s">
        <v>48</v>
      </c>
      <c r="B72" s="6" t="s">
        <v>151</v>
      </c>
      <c r="C72" s="6" t="s">
        <v>152</v>
      </c>
      <c r="D72" s="8" t="s">
        <v>50</v>
      </c>
      <c r="E72" s="6" t="s">
        <v>51</v>
      </c>
      <c r="F72" s="7">
        <v>45429</v>
      </c>
      <c r="G72" s="8"/>
      <c r="H72" s="8" t="s">
        <v>14</v>
      </c>
      <c r="I72" s="15">
        <v>83717.100000000006</v>
      </c>
      <c r="J72" s="6">
        <v>3.3824999999999998</v>
      </c>
      <c r="K72" s="7"/>
    </row>
    <row r="73" spans="1:11" hidden="1" x14ac:dyDescent="0.3">
      <c r="A73" s="6" t="s">
        <v>10</v>
      </c>
      <c r="B73" s="6" t="s">
        <v>153</v>
      </c>
      <c r="C73" s="6" t="s">
        <v>154</v>
      </c>
      <c r="D73" s="6" t="s">
        <v>16</v>
      </c>
      <c r="E73" s="6" t="s">
        <v>17</v>
      </c>
      <c r="F73" s="7">
        <v>45432</v>
      </c>
      <c r="G73" s="6"/>
      <c r="H73" s="6" t="s">
        <v>14</v>
      </c>
      <c r="I73" s="15">
        <v>51501.16</v>
      </c>
      <c r="J73" s="6">
        <v>3.3805499999999999</v>
      </c>
      <c r="K73" s="7"/>
    </row>
    <row r="74" spans="1:11" hidden="1" x14ac:dyDescent="0.3">
      <c r="A74" s="6" t="s">
        <v>48</v>
      </c>
      <c r="B74" s="6" t="s">
        <v>155</v>
      </c>
      <c r="C74" s="6" t="s">
        <v>156</v>
      </c>
      <c r="D74" s="8" t="s">
        <v>50</v>
      </c>
      <c r="E74" s="6" t="s">
        <v>51</v>
      </c>
      <c r="F74" s="7">
        <v>45433</v>
      </c>
      <c r="G74" s="8"/>
      <c r="H74" s="8" t="s">
        <v>14</v>
      </c>
      <c r="I74" s="15">
        <v>86071.8</v>
      </c>
      <c r="J74" s="6">
        <v>3.3811499999999999</v>
      </c>
      <c r="K74" s="7"/>
    </row>
    <row r="75" spans="1:11" hidden="1" x14ac:dyDescent="0.3">
      <c r="A75" s="6" t="s">
        <v>48</v>
      </c>
      <c r="B75" s="6" t="s">
        <v>157</v>
      </c>
      <c r="C75" s="6" t="s">
        <v>158</v>
      </c>
      <c r="D75" s="6" t="s">
        <v>50</v>
      </c>
      <c r="E75" s="6" t="s">
        <v>51</v>
      </c>
      <c r="F75" s="7">
        <v>45433</v>
      </c>
      <c r="G75" s="6"/>
      <c r="H75" s="6" t="s">
        <v>14</v>
      </c>
      <c r="I75" s="15">
        <v>86071.8</v>
      </c>
      <c r="J75" s="6">
        <v>3.3811499999999999</v>
      </c>
      <c r="K75" s="7"/>
    </row>
    <row r="76" spans="1:11" hidden="1" x14ac:dyDescent="0.3">
      <c r="A76" s="6" t="s">
        <v>28</v>
      </c>
      <c r="B76" s="6" t="s">
        <v>159</v>
      </c>
      <c r="C76" s="6" t="s">
        <v>160</v>
      </c>
      <c r="D76" s="8" t="s">
        <v>30</v>
      </c>
      <c r="E76" s="6" t="s">
        <v>31</v>
      </c>
      <c r="F76" s="7">
        <v>45440</v>
      </c>
      <c r="G76" s="8"/>
      <c r="H76" s="8" t="s">
        <v>14</v>
      </c>
      <c r="I76" s="15">
        <v>71432.399999999994</v>
      </c>
      <c r="J76" s="6">
        <v>3.38565</v>
      </c>
      <c r="K76" s="7"/>
    </row>
    <row r="77" spans="1:11" hidden="1" x14ac:dyDescent="0.3">
      <c r="A77" s="6" t="s">
        <v>28</v>
      </c>
      <c r="B77" s="6" t="s">
        <v>161</v>
      </c>
      <c r="C77" s="6" t="s">
        <v>162</v>
      </c>
      <c r="D77" s="6" t="s">
        <v>30</v>
      </c>
      <c r="E77" s="6" t="s">
        <v>31</v>
      </c>
      <c r="F77" s="7">
        <v>45440</v>
      </c>
      <c r="G77" s="6"/>
      <c r="H77" s="6" t="s">
        <v>14</v>
      </c>
      <c r="I77" s="15">
        <v>72045.149999999994</v>
      </c>
      <c r="J77" s="6">
        <v>3.38565</v>
      </c>
      <c r="K77" s="7"/>
    </row>
    <row r="78" spans="1:11" hidden="1" x14ac:dyDescent="0.3">
      <c r="A78" s="6" t="s">
        <v>28</v>
      </c>
      <c r="B78" s="6" t="s">
        <v>163</v>
      </c>
      <c r="C78" s="6" t="s">
        <v>164</v>
      </c>
      <c r="D78" s="8" t="s">
        <v>30</v>
      </c>
      <c r="E78" s="6" t="s">
        <v>31</v>
      </c>
      <c r="F78" s="7">
        <v>45440</v>
      </c>
      <c r="G78" s="8"/>
      <c r="H78" s="8" t="s">
        <v>14</v>
      </c>
      <c r="I78" s="15">
        <v>72396.84</v>
      </c>
      <c r="J78" s="6">
        <v>3.38565</v>
      </c>
      <c r="K78" s="7"/>
    </row>
    <row r="79" spans="1:11" hidden="1" x14ac:dyDescent="0.3">
      <c r="A79" s="6" t="s">
        <v>28</v>
      </c>
      <c r="B79" s="6" t="s">
        <v>165</v>
      </c>
      <c r="C79" s="6" t="s">
        <v>166</v>
      </c>
      <c r="D79" s="6" t="s">
        <v>30</v>
      </c>
      <c r="E79" s="6" t="s">
        <v>31</v>
      </c>
      <c r="F79" s="7">
        <v>45440</v>
      </c>
      <c r="G79" s="6"/>
      <c r="H79" s="6" t="s">
        <v>14</v>
      </c>
      <c r="I79" s="15">
        <v>72396.84</v>
      </c>
      <c r="J79" s="6">
        <v>3.38565</v>
      </c>
      <c r="K79" s="7"/>
    </row>
    <row r="80" spans="1:11" hidden="1" x14ac:dyDescent="0.3">
      <c r="A80" s="6" t="s">
        <v>28</v>
      </c>
      <c r="B80" s="6" t="s">
        <v>167</v>
      </c>
      <c r="C80" s="6" t="s">
        <v>168</v>
      </c>
      <c r="D80" s="8" t="s">
        <v>30</v>
      </c>
      <c r="E80" s="6" t="s">
        <v>31</v>
      </c>
      <c r="F80" s="7">
        <v>45441</v>
      </c>
      <c r="G80" s="8"/>
      <c r="H80" s="8" t="s">
        <v>14</v>
      </c>
      <c r="I80" s="15">
        <v>70791.34</v>
      </c>
      <c r="J80" s="6">
        <v>3.38565</v>
      </c>
      <c r="K80" s="7"/>
    </row>
    <row r="81" spans="1:11" hidden="1" x14ac:dyDescent="0.3">
      <c r="A81" s="6" t="s">
        <v>28</v>
      </c>
      <c r="B81" s="6" t="s">
        <v>169</v>
      </c>
      <c r="C81" s="6" t="s">
        <v>170</v>
      </c>
      <c r="D81" s="6" t="s">
        <v>30</v>
      </c>
      <c r="E81" s="6" t="s">
        <v>31</v>
      </c>
      <c r="F81" s="7">
        <v>45441</v>
      </c>
      <c r="G81" s="6"/>
      <c r="H81" s="6" t="s">
        <v>14</v>
      </c>
      <c r="I81" s="15">
        <v>74476.800000000003</v>
      </c>
      <c r="J81" s="6">
        <v>3.38565</v>
      </c>
      <c r="K81" s="7"/>
    </row>
    <row r="82" spans="1:11" hidden="1" x14ac:dyDescent="0.3">
      <c r="A82" s="6" t="s">
        <v>28</v>
      </c>
      <c r="B82" s="6" t="s">
        <v>171</v>
      </c>
      <c r="C82" s="6" t="s">
        <v>172</v>
      </c>
      <c r="D82" s="8" t="s">
        <v>30</v>
      </c>
      <c r="E82" s="6" t="s">
        <v>31</v>
      </c>
      <c r="F82" s="7">
        <v>45443</v>
      </c>
      <c r="G82" s="8"/>
      <c r="H82" s="8" t="s">
        <v>14</v>
      </c>
      <c r="I82" s="15">
        <v>70871.039999999994</v>
      </c>
      <c r="J82" s="6">
        <v>3.3802500000000002</v>
      </c>
      <c r="K82" s="7">
        <v>45545</v>
      </c>
    </row>
    <row r="83" spans="1:11" hidden="1" x14ac:dyDescent="0.3">
      <c r="A83" s="84" t="s">
        <v>32</v>
      </c>
      <c r="B83" s="84" t="s">
        <v>173</v>
      </c>
      <c r="C83" s="84" t="s">
        <v>174</v>
      </c>
      <c r="D83" s="84" t="s">
        <v>34</v>
      </c>
      <c r="E83" s="84" t="s">
        <v>35</v>
      </c>
      <c r="F83" s="85">
        <v>45450</v>
      </c>
      <c r="G83" s="84"/>
      <c r="H83" s="84" t="s">
        <v>14</v>
      </c>
      <c r="I83" s="86">
        <v>17463</v>
      </c>
      <c r="J83" s="84">
        <v>3.3830499999999999</v>
      </c>
      <c r="K83" s="7"/>
    </row>
    <row r="84" spans="1:11" hidden="1" x14ac:dyDescent="0.3">
      <c r="A84" s="6" t="s">
        <v>64</v>
      </c>
      <c r="B84" s="6" t="s">
        <v>175</v>
      </c>
      <c r="C84" s="6" t="s">
        <v>176</v>
      </c>
      <c r="D84" s="8" t="s">
        <v>67</v>
      </c>
      <c r="E84" s="6" t="s">
        <v>68</v>
      </c>
      <c r="F84" s="7">
        <v>45461</v>
      </c>
      <c r="G84" s="8"/>
      <c r="H84" s="8" t="s">
        <v>14</v>
      </c>
      <c r="I84" s="15">
        <v>48285.41</v>
      </c>
      <c r="J84" s="6">
        <v>3.3640500000000002</v>
      </c>
      <c r="K84" s="7">
        <v>45469</v>
      </c>
    </row>
    <row r="85" spans="1:11" hidden="1" x14ac:dyDescent="0.3">
      <c r="A85" s="6" t="s">
        <v>28</v>
      </c>
      <c r="B85" s="6" t="s">
        <v>177</v>
      </c>
      <c r="C85" s="6" t="s">
        <v>178</v>
      </c>
      <c r="D85" s="6" t="s">
        <v>30</v>
      </c>
      <c r="E85" s="6" t="s">
        <v>31</v>
      </c>
      <c r="F85" s="7">
        <v>45450</v>
      </c>
      <c r="G85" s="6"/>
      <c r="H85" s="6" t="s">
        <v>14</v>
      </c>
      <c r="I85" s="15">
        <v>70834.5</v>
      </c>
      <c r="J85" s="6">
        <v>3.3830499999999999</v>
      </c>
      <c r="K85" s="7">
        <v>45548</v>
      </c>
    </row>
    <row r="86" spans="1:11" hidden="1" x14ac:dyDescent="0.3">
      <c r="A86" s="6" t="s">
        <v>28</v>
      </c>
      <c r="B86" s="6" t="s">
        <v>179</v>
      </c>
      <c r="C86" s="6" t="s">
        <v>180</v>
      </c>
      <c r="D86" s="8" t="s">
        <v>30</v>
      </c>
      <c r="E86" s="6" t="s">
        <v>31</v>
      </c>
      <c r="F86" s="7">
        <v>45450</v>
      </c>
      <c r="G86" s="8"/>
      <c r="H86" s="8" t="s">
        <v>14</v>
      </c>
      <c r="I86" s="15">
        <v>70834.5</v>
      </c>
      <c r="J86" s="6">
        <v>3.3830499999999999</v>
      </c>
      <c r="K86" s="7">
        <v>45551</v>
      </c>
    </row>
    <row r="87" spans="1:11" hidden="1" x14ac:dyDescent="0.3">
      <c r="A87" s="6" t="s">
        <v>28</v>
      </c>
      <c r="B87" s="6" t="s">
        <v>181</v>
      </c>
      <c r="C87" s="6" t="s">
        <v>182</v>
      </c>
      <c r="D87" s="6" t="s">
        <v>30</v>
      </c>
      <c r="E87" s="6" t="s">
        <v>31</v>
      </c>
      <c r="F87" s="7">
        <v>45453</v>
      </c>
      <c r="G87" s="6"/>
      <c r="H87" s="6" t="s">
        <v>14</v>
      </c>
      <c r="I87" s="15">
        <v>72458.399999999994</v>
      </c>
      <c r="J87" s="6">
        <v>3.3830499999999999</v>
      </c>
      <c r="K87" s="7">
        <v>45560</v>
      </c>
    </row>
    <row r="88" spans="1:11" hidden="1" x14ac:dyDescent="0.3">
      <c r="A88" s="6" t="s">
        <v>48</v>
      </c>
      <c r="B88" s="6" t="s">
        <v>183</v>
      </c>
      <c r="C88" s="6" t="s">
        <v>184</v>
      </c>
      <c r="D88" s="8" t="s">
        <v>50</v>
      </c>
      <c r="E88" s="6" t="s">
        <v>51</v>
      </c>
      <c r="F88" s="7">
        <v>45433</v>
      </c>
      <c r="G88" s="8"/>
      <c r="H88" s="8" t="s">
        <v>14</v>
      </c>
      <c r="I88" s="15">
        <v>86071.8</v>
      </c>
      <c r="J88" s="6">
        <v>3.3811499999999999</v>
      </c>
      <c r="K88" s="7">
        <v>45509</v>
      </c>
    </row>
    <row r="89" spans="1:11" hidden="1" x14ac:dyDescent="0.3">
      <c r="A89" s="6" t="s">
        <v>48</v>
      </c>
      <c r="B89" s="6" t="s">
        <v>185</v>
      </c>
      <c r="C89" s="6" t="s">
        <v>186</v>
      </c>
      <c r="D89" s="6" t="s">
        <v>50</v>
      </c>
      <c r="E89" s="6" t="s">
        <v>51</v>
      </c>
      <c r="F89" s="7">
        <v>45433</v>
      </c>
      <c r="G89" s="6"/>
      <c r="H89" s="6" t="s">
        <v>14</v>
      </c>
      <c r="I89" s="15">
        <v>85384.6</v>
      </c>
      <c r="J89" s="6">
        <v>3.37995</v>
      </c>
      <c r="K89" s="7">
        <v>45874</v>
      </c>
    </row>
    <row r="90" spans="1:11" hidden="1" x14ac:dyDescent="0.3">
      <c r="A90" s="6" t="s">
        <v>48</v>
      </c>
      <c r="B90" s="6" t="s">
        <v>187</v>
      </c>
      <c r="C90" s="6" t="s">
        <v>188</v>
      </c>
      <c r="D90" s="8" t="s">
        <v>50</v>
      </c>
      <c r="E90" s="6" t="s">
        <v>51</v>
      </c>
      <c r="F90" s="7">
        <v>45447</v>
      </c>
      <c r="G90" s="8"/>
      <c r="H90" s="8" t="s">
        <v>14</v>
      </c>
      <c r="I90" s="15">
        <v>86071.8</v>
      </c>
      <c r="J90" s="6">
        <v>3.3802500000000002</v>
      </c>
      <c r="K90" s="7">
        <v>45524</v>
      </c>
    </row>
    <row r="91" spans="1:11" hidden="1" x14ac:dyDescent="0.3">
      <c r="A91" s="6" t="s">
        <v>189</v>
      </c>
      <c r="B91" s="6" t="s">
        <v>190</v>
      </c>
      <c r="C91" s="6" t="s">
        <v>191</v>
      </c>
      <c r="D91" s="6" t="s">
        <v>192</v>
      </c>
      <c r="E91" s="6" t="s">
        <v>193</v>
      </c>
      <c r="F91" s="7">
        <v>45435</v>
      </c>
      <c r="G91" s="6"/>
      <c r="H91" s="6" t="s">
        <v>14</v>
      </c>
      <c r="I91" s="15">
        <v>95626.19</v>
      </c>
      <c r="J91" s="6">
        <v>3.38225</v>
      </c>
      <c r="K91" s="7">
        <v>45632</v>
      </c>
    </row>
    <row r="92" spans="1:11" hidden="1" x14ac:dyDescent="0.3">
      <c r="A92" s="6" t="s">
        <v>28</v>
      </c>
      <c r="B92" s="6" t="s">
        <v>194</v>
      </c>
      <c r="C92" s="6" t="s">
        <v>195</v>
      </c>
      <c r="D92" s="8" t="s">
        <v>30</v>
      </c>
      <c r="E92" s="6" t="s">
        <v>31</v>
      </c>
      <c r="F92" s="7">
        <v>45463</v>
      </c>
      <c r="G92" s="8"/>
      <c r="H92" s="8" t="s">
        <v>14</v>
      </c>
      <c r="I92" s="15">
        <v>72458.399999999994</v>
      </c>
      <c r="J92" s="6">
        <v>3.3672499999999999</v>
      </c>
      <c r="K92" s="7">
        <v>45560</v>
      </c>
    </row>
    <row r="93" spans="1:11" hidden="1" x14ac:dyDescent="0.3">
      <c r="A93" s="6" t="s">
        <v>28</v>
      </c>
      <c r="B93" s="6" t="s">
        <v>196</v>
      </c>
      <c r="C93" s="6" t="s">
        <v>197</v>
      </c>
      <c r="D93" s="6" t="s">
        <v>30</v>
      </c>
      <c r="E93" s="6" t="s">
        <v>31</v>
      </c>
      <c r="F93" s="7">
        <v>45463</v>
      </c>
      <c r="G93" s="6"/>
      <c r="H93" s="6" t="s">
        <v>14</v>
      </c>
      <c r="I93" s="15">
        <v>73668.23</v>
      </c>
      <c r="J93" s="6">
        <v>3.3672499999999999</v>
      </c>
      <c r="K93" s="7">
        <v>45560</v>
      </c>
    </row>
    <row r="94" spans="1:11" hidden="1" x14ac:dyDescent="0.3">
      <c r="A94" s="6" t="s">
        <v>28</v>
      </c>
      <c r="B94" s="6" t="s">
        <v>198</v>
      </c>
      <c r="C94" s="6" t="s">
        <v>199</v>
      </c>
      <c r="D94" s="8" t="s">
        <v>30</v>
      </c>
      <c r="E94" s="6" t="s">
        <v>31</v>
      </c>
      <c r="F94" s="7">
        <v>45463</v>
      </c>
      <c r="G94" s="8"/>
      <c r="H94" s="8" t="s">
        <v>14</v>
      </c>
      <c r="I94" s="15">
        <v>73668.23</v>
      </c>
      <c r="J94" s="6">
        <v>3.3672499999999999</v>
      </c>
      <c r="K94" s="7">
        <v>45560</v>
      </c>
    </row>
    <row r="95" spans="1:11" hidden="1" x14ac:dyDescent="0.3">
      <c r="A95" s="6" t="s">
        <v>28</v>
      </c>
      <c r="B95" s="6" t="s">
        <v>200</v>
      </c>
      <c r="C95" s="6" t="s">
        <v>201</v>
      </c>
      <c r="D95" s="6" t="s">
        <v>30</v>
      </c>
      <c r="E95" s="6" t="s">
        <v>31</v>
      </c>
      <c r="F95" s="7">
        <v>45463</v>
      </c>
      <c r="G95" s="6"/>
      <c r="H95" s="6" t="s">
        <v>14</v>
      </c>
      <c r="I95" s="15">
        <v>72696.600000000006</v>
      </c>
      <c r="J95" s="6">
        <v>3.3672499999999999</v>
      </c>
      <c r="K95" s="7">
        <v>45568</v>
      </c>
    </row>
    <row r="96" spans="1:11" hidden="1" x14ac:dyDescent="0.3">
      <c r="A96" s="6" t="s">
        <v>28</v>
      </c>
      <c r="B96" s="6" t="s">
        <v>202</v>
      </c>
      <c r="C96" s="6" t="s">
        <v>203</v>
      </c>
      <c r="D96" s="8" t="s">
        <v>30</v>
      </c>
      <c r="E96" s="6" t="s">
        <v>31</v>
      </c>
      <c r="F96" s="7">
        <v>45463</v>
      </c>
      <c r="G96" s="8"/>
      <c r="H96" s="8" t="s">
        <v>14</v>
      </c>
      <c r="I96" s="15">
        <v>73497.399999999994</v>
      </c>
      <c r="J96" s="6">
        <v>3.3672499999999999</v>
      </c>
      <c r="K96" s="7">
        <v>45574</v>
      </c>
    </row>
    <row r="97" spans="1:11" hidden="1" x14ac:dyDescent="0.3">
      <c r="A97" s="6" t="s">
        <v>10</v>
      </c>
      <c r="B97" s="6" t="s">
        <v>204</v>
      </c>
      <c r="C97" s="6" t="s">
        <v>205</v>
      </c>
      <c r="D97" s="6" t="s">
        <v>19</v>
      </c>
      <c r="E97" s="6" t="s">
        <v>20</v>
      </c>
      <c r="F97" s="7">
        <v>45464</v>
      </c>
      <c r="G97" s="6"/>
      <c r="H97" s="6" t="s">
        <v>14</v>
      </c>
      <c r="I97" s="15">
        <v>52798.13</v>
      </c>
      <c r="J97" s="6" t="s">
        <v>206</v>
      </c>
      <c r="K97" s="7">
        <v>45539</v>
      </c>
    </row>
    <row r="98" spans="1:11" hidden="1" x14ac:dyDescent="0.3">
      <c r="A98" s="6" t="s">
        <v>189</v>
      </c>
      <c r="B98" s="6" t="s">
        <v>207</v>
      </c>
      <c r="C98" s="6" t="s">
        <v>208</v>
      </c>
      <c r="D98" s="8" t="s">
        <v>209</v>
      </c>
      <c r="E98" s="6" t="s">
        <v>210</v>
      </c>
      <c r="F98" s="7">
        <v>45404</v>
      </c>
      <c r="G98" s="8"/>
      <c r="H98" s="8" t="s">
        <v>14</v>
      </c>
      <c r="I98" s="15">
        <v>255443.34</v>
      </c>
      <c r="J98" s="6">
        <v>3.3802500000000002</v>
      </c>
      <c r="K98" s="7">
        <v>45539</v>
      </c>
    </row>
    <row r="99" spans="1:11" hidden="1" x14ac:dyDescent="0.3">
      <c r="A99" s="84" t="s">
        <v>48</v>
      </c>
      <c r="B99" s="84" t="s">
        <v>211</v>
      </c>
      <c r="C99" s="84">
        <v>0</v>
      </c>
      <c r="D99" s="88" t="s">
        <v>212</v>
      </c>
      <c r="E99" s="84" t="s">
        <v>213</v>
      </c>
      <c r="F99" s="85">
        <v>45473</v>
      </c>
      <c r="G99" s="88"/>
      <c r="H99" s="88" t="s">
        <v>44</v>
      </c>
      <c r="I99" s="86">
        <v>-49789.2</v>
      </c>
      <c r="J99" s="84">
        <v>0</v>
      </c>
      <c r="K99" s="85"/>
    </row>
    <row r="100" spans="1:11" hidden="1" x14ac:dyDescent="0.3">
      <c r="A100" s="84" t="s">
        <v>48</v>
      </c>
      <c r="B100" s="84" t="s">
        <v>214</v>
      </c>
      <c r="C100" s="84">
        <v>0</v>
      </c>
      <c r="D100" s="88" t="s">
        <v>212</v>
      </c>
      <c r="E100" s="84" t="s">
        <v>213</v>
      </c>
      <c r="F100" s="85">
        <v>45473</v>
      </c>
      <c r="G100" s="84"/>
      <c r="H100" s="84" t="s">
        <v>44</v>
      </c>
      <c r="I100" s="86">
        <v>49789.2</v>
      </c>
      <c r="J100" s="84">
        <v>0</v>
      </c>
      <c r="K100" s="85"/>
    </row>
    <row r="101" spans="1:11" hidden="1" x14ac:dyDescent="0.3">
      <c r="A101" s="6" t="s">
        <v>48</v>
      </c>
      <c r="B101" s="6" t="s">
        <v>215</v>
      </c>
      <c r="C101" s="6" t="s">
        <v>216</v>
      </c>
      <c r="D101" s="8" t="s">
        <v>50</v>
      </c>
      <c r="E101" s="6" t="s">
        <v>51</v>
      </c>
      <c r="F101" s="7">
        <v>45447</v>
      </c>
      <c r="G101" s="8"/>
      <c r="H101" s="8" t="s">
        <v>14</v>
      </c>
      <c r="I101" s="15">
        <v>86071.8</v>
      </c>
      <c r="J101" s="6">
        <v>3.3802500000000002</v>
      </c>
      <c r="K101" s="7">
        <v>45540</v>
      </c>
    </row>
    <row r="102" spans="1:11" hidden="1" x14ac:dyDescent="0.3">
      <c r="A102" s="6" t="s">
        <v>48</v>
      </c>
      <c r="B102" s="6" t="s">
        <v>217</v>
      </c>
      <c r="C102" s="6" t="s">
        <v>218</v>
      </c>
      <c r="D102" s="6" t="s">
        <v>50</v>
      </c>
      <c r="E102" s="6" t="s">
        <v>51</v>
      </c>
      <c r="F102" s="7">
        <v>45468</v>
      </c>
      <c r="G102" s="6"/>
      <c r="H102" s="6" t="s">
        <v>14</v>
      </c>
      <c r="I102" s="15">
        <v>87850.35</v>
      </c>
      <c r="J102" s="6">
        <v>3.3678499999999998</v>
      </c>
      <c r="K102" s="7">
        <v>45540</v>
      </c>
    </row>
    <row r="103" spans="1:11" hidden="1" x14ac:dyDescent="0.3">
      <c r="A103" s="6" t="s">
        <v>10</v>
      </c>
      <c r="B103" s="6" t="s">
        <v>219</v>
      </c>
      <c r="C103" s="6" t="s">
        <v>220</v>
      </c>
      <c r="D103" s="8" t="s">
        <v>16</v>
      </c>
      <c r="E103" s="6" t="s">
        <v>17</v>
      </c>
      <c r="F103" s="7">
        <v>45482</v>
      </c>
      <c r="G103" s="8"/>
      <c r="H103" s="8" t="s">
        <v>14</v>
      </c>
      <c r="I103" s="15">
        <v>54559.94</v>
      </c>
      <c r="J103" s="6">
        <v>3.3795500000000001</v>
      </c>
      <c r="K103" s="7">
        <v>45546</v>
      </c>
    </row>
    <row r="104" spans="1:11" hidden="1" x14ac:dyDescent="0.3">
      <c r="A104" s="6" t="s">
        <v>28</v>
      </c>
      <c r="B104" s="6" t="s">
        <v>221</v>
      </c>
      <c r="C104" s="6" t="s">
        <v>222</v>
      </c>
      <c r="D104" s="6" t="s">
        <v>30</v>
      </c>
      <c r="E104" s="6" t="s">
        <v>31</v>
      </c>
      <c r="F104" s="7">
        <v>45485</v>
      </c>
      <c r="G104" s="6"/>
      <c r="H104" s="6" t="s">
        <v>14</v>
      </c>
      <c r="I104" s="15">
        <v>72687.41</v>
      </c>
      <c r="J104" s="6">
        <v>3.3795500000000001</v>
      </c>
      <c r="K104" s="7">
        <v>45580</v>
      </c>
    </row>
    <row r="105" spans="1:11" hidden="1" x14ac:dyDescent="0.3">
      <c r="A105" s="6" t="s">
        <v>28</v>
      </c>
      <c r="B105" s="6" t="s">
        <v>223</v>
      </c>
      <c r="C105" s="6" t="s">
        <v>224</v>
      </c>
      <c r="D105" s="8" t="s">
        <v>30</v>
      </c>
      <c r="E105" s="6" t="s">
        <v>31</v>
      </c>
      <c r="F105" s="7">
        <v>45485</v>
      </c>
      <c r="G105" s="8"/>
      <c r="H105" s="8" t="s">
        <v>14</v>
      </c>
      <c r="I105" s="15">
        <v>68148.009999999995</v>
      </c>
      <c r="J105" s="6">
        <v>3.3810500000000001</v>
      </c>
      <c r="K105" s="7">
        <v>45587</v>
      </c>
    </row>
    <row r="106" spans="1:11" hidden="1" x14ac:dyDescent="0.3">
      <c r="A106" s="6" t="s">
        <v>10</v>
      </c>
      <c r="B106" s="6" t="s">
        <v>225</v>
      </c>
      <c r="C106" s="6" t="s">
        <v>226</v>
      </c>
      <c r="D106" s="6" t="s">
        <v>16</v>
      </c>
      <c r="E106" s="6" t="s">
        <v>17</v>
      </c>
      <c r="F106" s="7">
        <v>45495</v>
      </c>
      <c r="G106" s="6"/>
      <c r="H106" s="6" t="s">
        <v>14</v>
      </c>
      <c r="I106" s="15">
        <v>54114.96</v>
      </c>
      <c r="J106" s="6">
        <v>3.3810500000000001</v>
      </c>
      <c r="K106" s="7">
        <v>45981</v>
      </c>
    </row>
    <row r="107" spans="1:11" hidden="1" x14ac:dyDescent="0.3">
      <c r="A107" s="6" t="s">
        <v>10</v>
      </c>
      <c r="B107" s="6" t="s">
        <v>227</v>
      </c>
      <c r="C107" s="6" t="s">
        <v>228</v>
      </c>
      <c r="D107" s="8" t="s">
        <v>19</v>
      </c>
      <c r="E107" s="6" t="s">
        <v>20</v>
      </c>
      <c r="F107" s="7">
        <v>45495</v>
      </c>
      <c r="G107" s="8"/>
      <c r="H107" s="8" t="s">
        <v>14</v>
      </c>
      <c r="I107" s="15">
        <v>51395.66</v>
      </c>
      <c r="J107" s="6">
        <v>3.3804500000000002</v>
      </c>
      <c r="K107" s="7">
        <v>45579</v>
      </c>
    </row>
    <row r="108" spans="1:11" hidden="1" x14ac:dyDescent="0.3">
      <c r="A108" s="13" t="s">
        <v>28</v>
      </c>
      <c r="B108" s="13" t="s">
        <v>229</v>
      </c>
      <c r="C108" s="13" t="s">
        <v>230</v>
      </c>
      <c r="D108" s="13" t="s">
        <v>78</v>
      </c>
      <c r="E108" s="13" t="s">
        <v>79</v>
      </c>
      <c r="F108" s="14">
        <v>45470</v>
      </c>
      <c r="G108" s="13"/>
      <c r="H108" s="13" t="s">
        <v>14</v>
      </c>
      <c r="I108" s="17">
        <v>3196.6</v>
      </c>
      <c r="J108" s="13">
        <v>3.3671500000000001</v>
      </c>
      <c r="K108" s="14">
        <v>45698</v>
      </c>
    </row>
    <row r="109" spans="1:11" hidden="1" x14ac:dyDescent="0.3">
      <c r="A109" s="6" t="s">
        <v>48</v>
      </c>
      <c r="B109" s="6" t="s">
        <v>231</v>
      </c>
      <c r="C109" s="6" t="s">
        <v>232</v>
      </c>
      <c r="D109" s="8" t="s">
        <v>50</v>
      </c>
      <c r="E109" s="6" t="s">
        <v>51</v>
      </c>
      <c r="F109" s="7">
        <v>45468</v>
      </c>
      <c r="G109" s="8"/>
      <c r="H109" s="8" t="s">
        <v>14</v>
      </c>
      <c r="I109" s="15">
        <v>87850.35</v>
      </c>
      <c r="J109" s="6">
        <v>3.3678499999999998</v>
      </c>
      <c r="K109" s="7">
        <v>45552</v>
      </c>
    </row>
    <row r="110" spans="1:11" hidden="1" x14ac:dyDescent="0.3">
      <c r="A110" s="6" t="s">
        <v>48</v>
      </c>
      <c r="B110" s="6" t="s">
        <v>233</v>
      </c>
      <c r="C110" s="6" t="s">
        <v>234</v>
      </c>
      <c r="D110" s="6" t="s">
        <v>50</v>
      </c>
      <c r="E110" s="6" t="s">
        <v>51</v>
      </c>
      <c r="F110" s="7">
        <v>45468</v>
      </c>
      <c r="G110" s="6"/>
      <c r="H110" s="6" t="s">
        <v>14</v>
      </c>
      <c r="I110" s="15">
        <v>87850.35</v>
      </c>
      <c r="J110" s="6">
        <v>3.3678499999999998</v>
      </c>
      <c r="K110" s="7">
        <v>45552</v>
      </c>
    </row>
    <row r="111" spans="1:11" hidden="1" x14ac:dyDescent="0.3">
      <c r="A111" s="6" t="s">
        <v>48</v>
      </c>
      <c r="B111" s="6" t="s">
        <v>235</v>
      </c>
      <c r="C111" s="6" t="s">
        <v>236</v>
      </c>
      <c r="D111" s="8" t="s">
        <v>50</v>
      </c>
      <c r="E111" s="6" t="s">
        <v>51</v>
      </c>
      <c r="F111" s="7">
        <v>45468</v>
      </c>
      <c r="G111" s="8"/>
      <c r="H111" s="8" t="s">
        <v>14</v>
      </c>
      <c r="I111" s="15">
        <v>87148.95</v>
      </c>
      <c r="J111" s="6">
        <v>3.3678499999999998</v>
      </c>
      <c r="K111" s="7">
        <v>45552</v>
      </c>
    </row>
    <row r="112" spans="1:11" hidden="1" x14ac:dyDescent="0.3">
      <c r="A112" s="68" t="s">
        <v>48</v>
      </c>
      <c r="B112" s="68">
        <v>0</v>
      </c>
      <c r="C112" s="68" t="s">
        <v>398</v>
      </c>
      <c r="D112" s="87" t="s">
        <v>212</v>
      </c>
      <c r="E112" s="68" t="s">
        <v>399</v>
      </c>
      <c r="F112" s="69">
        <v>45503</v>
      </c>
      <c r="G112" s="68"/>
      <c r="H112" s="68" t="s">
        <v>44</v>
      </c>
      <c r="I112" s="70">
        <v>0</v>
      </c>
      <c r="J112" s="68">
        <v>0</v>
      </c>
      <c r="K112" s="69"/>
    </row>
    <row r="113" spans="1:11" hidden="1" x14ac:dyDescent="0.3">
      <c r="A113" s="68" t="s">
        <v>48</v>
      </c>
      <c r="B113" s="68">
        <v>0</v>
      </c>
      <c r="C113" s="68" t="s">
        <v>400</v>
      </c>
      <c r="D113" s="87" t="s">
        <v>212</v>
      </c>
      <c r="E113" s="68" t="s">
        <v>399</v>
      </c>
      <c r="F113" s="69">
        <v>45503</v>
      </c>
      <c r="G113" s="87"/>
      <c r="H113" s="87" t="s">
        <v>44</v>
      </c>
      <c r="I113" s="70">
        <v>0</v>
      </c>
      <c r="J113" s="68">
        <v>0</v>
      </c>
      <c r="K113" s="69"/>
    </row>
    <row r="114" spans="1:11" hidden="1" x14ac:dyDescent="0.3">
      <c r="A114" s="68" t="s">
        <v>48</v>
      </c>
      <c r="B114" s="68">
        <v>0</v>
      </c>
      <c r="C114" s="68" t="s">
        <v>401</v>
      </c>
      <c r="D114" s="87" t="s">
        <v>212</v>
      </c>
      <c r="E114" s="68" t="s">
        <v>399</v>
      </c>
      <c r="F114" s="69">
        <v>45503</v>
      </c>
      <c r="G114" s="68"/>
      <c r="H114" s="68" t="s">
        <v>44</v>
      </c>
      <c r="I114" s="70">
        <v>0</v>
      </c>
      <c r="J114" s="68">
        <v>0</v>
      </c>
      <c r="K114" s="69"/>
    </row>
    <row r="115" spans="1:11" hidden="1" x14ac:dyDescent="0.3">
      <c r="A115" s="68" t="s">
        <v>48</v>
      </c>
      <c r="B115" s="68">
        <v>0</v>
      </c>
      <c r="C115" s="68" t="s">
        <v>402</v>
      </c>
      <c r="D115" s="87" t="s">
        <v>212</v>
      </c>
      <c r="E115" s="68" t="s">
        <v>399</v>
      </c>
      <c r="F115" s="69">
        <v>45503</v>
      </c>
      <c r="G115" s="87"/>
      <c r="H115" s="87" t="s">
        <v>44</v>
      </c>
      <c r="I115" s="70">
        <v>0</v>
      </c>
      <c r="J115" s="68">
        <v>0</v>
      </c>
      <c r="K115" s="69"/>
    </row>
    <row r="116" spans="1:11" hidden="1" x14ac:dyDescent="0.3">
      <c r="A116" s="68" t="s">
        <v>48</v>
      </c>
      <c r="B116" s="68">
        <v>0</v>
      </c>
      <c r="C116" s="68" t="s">
        <v>403</v>
      </c>
      <c r="D116" s="87" t="s">
        <v>212</v>
      </c>
      <c r="E116" s="68" t="s">
        <v>399</v>
      </c>
      <c r="F116" s="69">
        <v>45503</v>
      </c>
      <c r="G116" s="68"/>
      <c r="H116" s="68" t="s">
        <v>44</v>
      </c>
      <c r="I116" s="70">
        <v>0</v>
      </c>
      <c r="J116" s="68">
        <v>0</v>
      </c>
      <c r="K116" s="69"/>
    </row>
    <row r="117" spans="1:11" hidden="1" x14ac:dyDescent="0.3">
      <c r="A117" s="68" t="s">
        <v>48</v>
      </c>
      <c r="B117" s="68">
        <v>0</v>
      </c>
      <c r="C117" s="68" t="s">
        <v>404</v>
      </c>
      <c r="D117" s="87" t="s">
        <v>212</v>
      </c>
      <c r="E117" s="68" t="s">
        <v>399</v>
      </c>
      <c r="F117" s="69">
        <v>45503</v>
      </c>
      <c r="G117" s="87"/>
      <c r="H117" s="87" t="s">
        <v>44</v>
      </c>
      <c r="I117" s="70">
        <v>0</v>
      </c>
      <c r="J117" s="68">
        <v>0</v>
      </c>
      <c r="K117" s="69"/>
    </row>
    <row r="118" spans="1:11" hidden="1" x14ac:dyDescent="0.3">
      <c r="A118" s="6" t="s">
        <v>10</v>
      </c>
      <c r="B118" s="6" t="s">
        <v>237</v>
      </c>
      <c r="C118" s="6" t="s">
        <v>238</v>
      </c>
      <c r="D118" s="6" t="s">
        <v>16</v>
      </c>
      <c r="E118" s="6" t="s">
        <v>17</v>
      </c>
      <c r="F118" s="7">
        <v>45512</v>
      </c>
      <c r="G118" s="6"/>
      <c r="H118" s="6" t="s">
        <v>14</v>
      </c>
      <c r="I118" s="15">
        <v>53729.25</v>
      </c>
      <c r="J118" s="6">
        <v>3.3746</v>
      </c>
      <c r="K118" s="7">
        <v>45604</v>
      </c>
    </row>
    <row r="119" spans="1:11" hidden="1" x14ac:dyDescent="0.3">
      <c r="A119" s="6" t="s">
        <v>10</v>
      </c>
      <c r="B119" s="6" t="s">
        <v>239</v>
      </c>
      <c r="C119" s="6" t="s">
        <v>240</v>
      </c>
      <c r="D119" s="8" t="s">
        <v>16</v>
      </c>
      <c r="E119" s="6" t="s">
        <v>17</v>
      </c>
      <c r="F119" s="7">
        <v>45520</v>
      </c>
      <c r="G119" s="8"/>
      <c r="H119" s="8" t="s">
        <v>14</v>
      </c>
      <c r="I119" s="15">
        <v>52543.199999999997</v>
      </c>
      <c r="J119" s="6">
        <v>3.3824000000000001</v>
      </c>
      <c r="K119" s="7">
        <v>45583</v>
      </c>
    </row>
    <row r="120" spans="1:11" hidden="1" x14ac:dyDescent="0.3">
      <c r="A120" s="6" t="s">
        <v>10</v>
      </c>
      <c r="B120" s="6" t="s">
        <v>241</v>
      </c>
      <c r="C120" s="6" t="s">
        <v>242</v>
      </c>
      <c r="D120" s="6" t="s">
        <v>19</v>
      </c>
      <c r="E120" s="6" t="s">
        <v>20</v>
      </c>
      <c r="F120" s="7">
        <v>45524</v>
      </c>
      <c r="G120" s="6"/>
      <c r="H120" s="6" t="s">
        <v>14</v>
      </c>
      <c r="I120" s="15">
        <v>52024.19</v>
      </c>
      <c r="J120" s="6">
        <v>3.3922500000000002</v>
      </c>
      <c r="K120" s="7">
        <v>45601</v>
      </c>
    </row>
    <row r="121" spans="1:11" hidden="1" x14ac:dyDescent="0.3">
      <c r="A121" s="6" t="s">
        <v>10</v>
      </c>
      <c r="B121" s="6" t="s">
        <v>243</v>
      </c>
      <c r="C121" s="6" t="s">
        <v>244</v>
      </c>
      <c r="D121" s="8" t="s">
        <v>19</v>
      </c>
      <c r="E121" s="6" t="s">
        <v>20</v>
      </c>
      <c r="F121" s="7">
        <v>45524</v>
      </c>
      <c r="G121" s="8"/>
      <c r="H121" s="8" t="s">
        <v>14</v>
      </c>
      <c r="I121" s="15">
        <v>51942.62</v>
      </c>
      <c r="J121" s="6">
        <v>3.3922500000000002</v>
      </c>
      <c r="K121" s="7">
        <v>45610</v>
      </c>
    </row>
    <row r="122" spans="1:11" hidden="1" x14ac:dyDescent="0.3">
      <c r="A122" s="6" t="s">
        <v>48</v>
      </c>
      <c r="B122" s="6" t="s">
        <v>245</v>
      </c>
      <c r="C122" s="6" t="s">
        <v>246</v>
      </c>
      <c r="D122" s="6" t="s">
        <v>50</v>
      </c>
      <c r="E122" s="6" t="s">
        <v>51</v>
      </c>
      <c r="F122" s="7">
        <v>45496</v>
      </c>
      <c r="G122" s="6"/>
      <c r="H122" s="6" t="s">
        <v>14</v>
      </c>
      <c r="I122" s="15">
        <v>86372.4</v>
      </c>
      <c r="J122" s="6">
        <v>3.3922500000000002</v>
      </c>
      <c r="K122" s="7">
        <v>45574</v>
      </c>
    </row>
    <row r="123" spans="1:11" hidden="1" x14ac:dyDescent="0.3">
      <c r="A123" s="6" t="s">
        <v>48</v>
      </c>
      <c r="B123" s="6" t="s">
        <v>247</v>
      </c>
      <c r="C123" s="6" t="s">
        <v>248</v>
      </c>
      <c r="D123" s="8" t="s">
        <v>50</v>
      </c>
      <c r="E123" s="6" t="s">
        <v>51</v>
      </c>
      <c r="F123" s="7">
        <v>45496</v>
      </c>
      <c r="G123" s="8"/>
      <c r="H123" s="8" t="s">
        <v>14</v>
      </c>
      <c r="I123" s="15">
        <v>86372.4</v>
      </c>
      <c r="J123" s="6">
        <v>3.3922500000000002</v>
      </c>
      <c r="K123" s="7">
        <v>45574</v>
      </c>
    </row>
    <row r="124" spans="1:11" hidden="1" x14ac:dyDescent="0.3">
      <c r="A124" s="6" t="s">
        <v>48</v>
      </c>
      <c r="B124" s="6" t="s">
        <v>249</v>
      </c>
      <c r="C124" s="6" t="s">
        <v>250</v>
      </c>
      <c r="D124" s="6" t="s">
        <v>50</v>
      </c>
      <c r="E124" s="6" t="s">
        <v>51</v>
      </c>
      <c r="F124" s="7">
        <v>45496</v>
      </c>
      <c r="G124" s="6"/>
      <c r="H124" s="6" t="s">
        <v>14</v>
      </c>
      <c r="I124" s="15">
        <v>86372.4</v>
      </c>
      <c r="J124" s="6">
        <v>3.3922500000000002</v>
      </c>
      <c r="K124" s="7">
        <v>45574</v>
      </c>
    </row>
    <row r="125" spans="1:11" hidden="1" x14ac:dyDescent="0.3">
      <c r="A125" s="6" t="s">
        <v>10</v>
      </c>
      <c r="B125" s="6" t="s">
        <v>251</v>
      </c>
      <c r="C125" s="6" t="s">
        <v>252</v>
      </c>
      <c r="D125" s="8" t="s">
        <v>16</v>
      </c>
      <c r="E125" s="6" t="s">
        <v>17</v>
      </c>
      <c r="F125" s="7">
        <v>45537</v>
      </c>
      <c r="G125" s="8"/>
      <c r="H125" s="8" t="s">
        <v>14</v>
      </c>
      <c r="I125" s="15">
        <v>53419.26</v>
      </c>
      <c r="J125" s="6">
        <v>3.3831500000000001</v>
      </c>
      <c r="K125" s="7">
        <v>45611</v>
      </c>
    </row>
    <row r="126" spans="1:11" hidden="1" x14ac:dyDescent="0.3">
      <c r="A126" s="6" t="s">
        <v>10</v>
      </c>
      <c r="B126" s="6" t="s">
        <v>253</v>
      </c>
      <c r="C126" s="6" t="s">
        <v>254</v>
      </c>
      <c r="D126" s="6" t="s">
        <v>19</v>
      </c>
      <c r="E126" s="6" t="s">
        <v>20</v>
      </c>
      <c r="F126" s="7">
        <v>45539</v>
      </c>
      <c r="G126" s="6"/>
      <c r="H126" s="6" t="s">
        <v>14</v>
      </c>
      <c r="I126" s="15">
        <v>50379.89</v>
      </c>
      <c r="J126" s="6">
        <v>3.3831500000000001</v>
      </c>
      <c r="K126" s="7">
        <v>45624</v>
      </c>
    </row>
    <row r="127" spans="1:11" hidden="1" x14ac:dyDescent="0.3">
      <c r="A127" s="6" t="s">
        <v>189</v>
      </c>
      <c r="B127" s="6" t="s">
        <v>255</v>
      </c>
      <c r="C127" s="6" t="s">
        <v>256</v>
      </c>
      <c r="D127" s="8" t="s">
        <v>209</v>
      </c>
      <c r="E127" s="6" t="s">
        <v>210</v>
      </c>
      <c r="F127" s="7">
        <v>45531</v>
      </c>
      <c r="G127" s="8"/>
      <c r="H127" s="8" t="s">
        <v>14</v>
      </c>
      <c r="I127" s="15">
        <v>214459.11</v>
      </c>
      <c r="J127" s="6">
        <v>3.3830499999999999</v>
      </c>
      <c r="K127" s="7">
        <v>45632</v>
      </c>
    </row>
    <row r="128" spans="1:11" hidden="1" x14ac:dyDescent="0.3">
      <c r="A128" s="6" t="s">
        <v>28</v>
      </c>
      <c r="B128" s="6" t="s">
        <v>257</v>
      </c>
      <c r="C128" s="6" t="s">
        <v>258</v>
      </c>
      <c r="D128" s="6" t="s">
        <v>30</v>
      </c>
      <c r="E128" s="6" t="s">
        <v>31</v>
      </c>
      <c r="F128" s="7">
        <v>45539</v>
      </c>
      <c r="G128" s="6"/>
      <c r="H128" s="6" t="s">
        <v>14</v>
      </c>
      <c r="I128" s="15">
        <v>69157.95</v>
      </c>
      <c r="J128" s="6">
        <v>3.3831500000000001</v>
      </c>
      <c r="K128" s="7">
        <v>45595</v>
      </c>
    </row>
    <row r="129" spans="1:12" hidden="1" x14ac:dyDescent="0.3">
      <c r="A129" s="6" t="s">
        <v>28</v>
      </c>
      <c r="B129" s="6" t="s">
        <v>259</v>
      </c>
      <c r="C129" s="6" t="s">
        <v>260</v>
      </c>
      <c r="D129" s="8" t="s">
        <v>30</v>
      </c>
      <c r="E129" s="6" t="s">
        <v>31</v>
      </c>
      <c r="F129" s="7">
        <v>45539</v>
      </c>
      <c r="G129" s="8"/>
      <c r="H129" s="8" t="s">
        <v>14</v>
      </c>
      <c r="I129" s="15">
        <v>67528.98</v>
      </c>
      <c r="J129" s="6">
        <v>3.3831500000000001</v>
      </c>
      <c r="K129" s="7">
        <v>45595</v>
      </c>
    </row>
    <row r="130" spans="1:12" hidden="1" x14ac:dyDescent="0.3">
      <c r="A130" s="6" t="s">
        <v>10</v>
      </c>
      <c r="B130" s="6" t="s">
        <v>261</v>
      </c>
      <c r="C130" s="6" t="s">
        <v>262</v>
      </c>
      <c r="D130" s="6" t="s">
        <v>16</v>
      </c>
      <c r="E130" s="6" t="s">
        <v>17</v>
      </c>
      <c r="F130" s="7">
        <v>45537</v>
      </c>
      <c r="G130" s="6"/>
      <c r="H130" s="6" t="s">
        <v>14</v>
      </c>
      <c r="I130" s="15">
        <v>53541.26</v>
      </c>
      <c r="J130" s="6">
        <v>3.3831500000000001</v>
      </c>
      <c r="K130" s="7">
        <v>45650</v>
      </c>
    </row>
    <row r="131" spans="1:12" hidden="1" x14ac:dyDescent="0.3">
      <c r="A131" s="9" t="s">
        <v>48</v>
      </c>
      <c r="B131" s="9" t="s">
        <v>263</v>
      </c>
      <c r="C131" s="9" t="s">
        <v>264</v>
      </c>
      <c r="D131" s="12" t="s">
        <v>50</v>
      </c>
      <c r="E131" s="9" t="s">
        <v>51</v>
      </c>
      <c r="F131" s="11">
        <v>45496</v>
      </c>
      <c r="G131" s="12"/>
      <c r="H131" s="12" t="s">
        <v>14</v>
      </c>
      <c r="I131" s="16">
        <v>85682.8</v>
      </c>
      <c r="J131" s="9">
        <v>3.3922500000000002</v>
      </c>
      <c r="K131" s="11">
        <v>45595</v>
      </c>
    </row>
    <row r="132" spans="1:12" hidden="1" x14ac:dyDescent="0.3">
      <c r="A132" s="9" t="s">
        <v>48</v>
      </c>
      <c r="B132" s="9" t="s">
        <v>265</v>
      </c>
      <c r="C132" s="9" t="s">
        <v>266</v>
      </c>
      <c r="D132" s="9" t="s">
        <v>50</v>
      </c>
      <c r="E132" s="9" t="s">
        <v>51</v>
      </c>
      <c r="F132" s="11">
        <v>45540</v>
      </c>
      <c r="G132" s="9"/>
      <c r="H132" s="9" t="s">
        <v>14</v>
      </c>
      <c r="I132" s="16">
        <v>86372.4</v>
      </c>
      <c r="J132" s="9">
        <v>3.3850500000000001</v>
      </c>
      <c r="K132" s="11">
        <v>45595</v>
      </c>
    </row>
    <row r="133" spans="1:12" hidden="1" x14ac:dyDescent="0.3">
      <c r="A133" s="6" t="s">
        <v>10</v>
      </c>
      <c r="B133" s="6" t="s">
        <v>267</v>
      </c>
      <c r="C133" s="6" t="s">
        <v>268</v>
      </c>
      <c r="D133" s="8" t="s">
        <v>16</v>
      </c>
      <c r="E133" s="6" t="s">
        <v>17</v>
      </c>
      <c r="F133" s="7">
        <v>45559</v>
      </c>
      <c r="G133" s="8"/>
      <c r="H133" s="8" t="s">
        <v>14</v>
      </c>
      <c r="I133" s="15">
        <v>53419.29</v>
      </c>
      <c r="J133" s="6">
        <v>3.3927</v>
      </c>
      <c r="K133" s="7">
        <v>46007</v>
      </c>
    </row>
    <row r="134" spans="1:12" hidden="1" x14ac:dyDescent="0.3">
      <c r="A134" s="6" t="s">
        <v>10</v>
      </c>
      <c r="B134" s="6" t="s">
        <v>269</v>
      </c>
      <c r="C134" s="6" t="s">
        <v>270</v>
      </c>
      <c r="D134" s="6" t="s">
        <v>24</v>
      </c>
      <c r="E134" s="6" t="s">
        <v>25</v>
      </c>
      <c r="F134" s="7">
        <v>45548</v>
      </c>
      <c r="G134" s="6"/>
      <c r="H134" s="6" t="s">
        <v>14</v>
      </c>
      <c r="I134" s="15">
        <v>54934.64</v>
      </c>
      <c r="J134" s="6">
        <v>3.3850500000000001</v>
      </c>
      <c r="K134" s="7">
        <v>45997</v>
      </c>
    </row>
    <row r="135" spans="1:12" hidden="1" x14ac:dyDescent="0.3">
      <c r="A135" s="65" t="s">
        <v>48</v>
      </c>
      <c r="B135" s="65" t="s">
        <v>271</v>
      </c>
      <c r="C135" s="65" t="s">
        <v>272</v>
      </c>
      <c r="D135" s="65" t="s">
        <v>50</v>
      </c>
      <c r="E135" s="65" t="s">
        <v>51</v>
      </c>
      <c r="F135" s="66">
        <v>45540</v>
      </c>
      <c r="G135" s="65"/>
      <c r="H135" s="65" t="s">
        <v>14</v>
      </c>
      <c r="I135" s="67">
        <v>86372.4</v>
      </c>
      <c r="J135" s="65">
        <v>3.3850500000000001</v>
      </c>
      <c r="K135" s="66">
        <v>45595</v>
      </c>
      <c r="L135" s="10">
        <f t="shared" ref="L135:L136" si="0">+K135-F135</f>
        <v>55</v>
      </c>
    </row>
    <row r="136" spans="1:12" hidden="1" x14ac:dyDescent="0.3">
      <c r="A136" s="65" t="s">
        <v>48</v>
      </c>
      <c r="B136" s="65" t="s">
        <v>273</v>
      </c>
      <c r="C136" s="65" t="s">
        <v>274</v>
      </c>
      <c r="D136" s="65" t="s">
        <v>50</v>
      </c>
      <c r="E136" s="65" t="s">
        <v>51</v>
      </c>
      <c r="F136" s="66">
        <v>45540</v>
      </c>
      <c r="G136" s="65"/>
      <c r="H136" s="65" t="s">
        <v>14</v>
      </c>
      <c r="I136" s="67">
        <v>86372.4</v>
      </c>
      <c r="J136" s="65">
        <v>3.3850500000000001</v>
      </c>
      <c r="K136" s="66">
        <v>45600</v>
      </c>
      <c r="L136" s="10">
        <f t="shared" si="0"/>
        <v>60</v>
      </c>
    </row>
    <row r="137" spans="1:12" hidden="1" x14ac:dyDescent="0.3">
      <c r="A137" s="65" t="s">
        <v>48</v>
      </c>
      <c r="B137" s="65" t="s">
        <v>275</v>
      </c>
      <c r="C137" s="65" t="s">
        <v>276</v>
      </c>
      <c r="D137" s="65" t="s">
        <v>50</v>
      </c>
      <c r="E137" s="65" t="s">
        <v>51</v>
      </c>
      <c r="F137" s="66">
        <v>45540</v>
      </c>
      <c r="G137" s="65"/>
      <c r="H137" s="65" t="s">
        <v>14</v>
      </c>
      <c r="I137" s="67">
        <v>85682.8</v>
      </c>
      <c r="J137" s="65">
        <v>3.3850500000000001</v>
      </c>
      <c r="K137" s="66">
        <v>45601</v>
      </c>
      <c r="L137" s="10">
        <f>+K137-F137</f>
        <v>61</v>
      </c>
    </row>
    <row r="138" spans="1:12" hidden="1" x14ac:dyDescent="0.3">
      <c r="A138" s="65" t="s">
        <v>48</v>
      </c>
      <c r="B138" s="65" t="s">
        <v>277</v>
      </c>
      <c r="C138" s="65" t="s">
        <v>278</v>
      </c>
      <c r="D138" s="65" t="s">
        <v>50</v>
      </c>
      <c r="E138" s="65" t="s">
        <v>51</v>
      </c>
      <c r="F138" s="66">
        <v>45558</v>
      </c>
      <c r="G138" s="65"/>
      <c r="H138" s="65" t="s">
        <v>14</v>
      </c>
      <c r="I138" s="67">
        <v>81888.45</v>
      </c>
      <c r="J138" s="65">
        <v>3.3727999999999998</v>
      </c>
      <c r="K138" s="66">
        <v>45601</v>
      </c>
    </row>
    <row r="139" spans="1:12" hidden="1" x14ac:dyDescent="0.3">
      <c r="A139" s="65"/>
      <c r="B139" s="65" t="s">
        <v>279</v>
      </c>
      <c r="C139" s="65" t="s">
        <v>280</v>
      </c>
      <c r="D139" s="65" t="s">
        <v>12</v>
      </c>
      <c r="E139" s="65" t="s">
        <v>281</v>
      </c>
      <c r="F139" s="66">
        <v>45559</v>
      </c>
      <c r="G139" s="65"/>
      <c r="H139" s="65" t="s">
        <v>14</v>
      </c>
      <c r="I139" s="67">
        <v>51350.31</v>
      </c>
      <c r="J139" s="65">
        <v>3.3848500000000001</v>
      </c>
      <c r="K139" s="66">
        <v>45636</v>
      </c>
    </row>
    <row r="140" spans="1:12" hidden="1" x14ac:dyDescent="0.3">
      <c r="A140" s="65" t="s">
        <v>28</v>
      </c>
      <c r="B140" s="65" t="s">
        <v>282</v>
      </c>
      <c r="C140" s="65" t="s">
        <v>283</v>
      </c>
      <c r="D140" s="65" t="s">
        <v>30</v>
      </c>
      <c r="E140" s="65" t="s">
        <v>31</v>
      </c>
      <c r="F140" s="66">
        <v>45565</v>
      </c>
      <c r="G140" s="65"/>
      <c r="H140" s="65" t="s">
        <v>14</v>
      </c>
      <c r="I140" s="67">
        <v>68191.95</v>
      </c>
      <c r="J140" s="65">
        <v>3.3795000000000002</v>
      </c>
      <c r="K140" s="66">
        <v>45616</v>
      </c>
    </row>
    <row r="141" spans="1:12" hidden="1" x14ac:dyDescent="0.3">
      <c r="A141" s="65" t="s">
        <v>28</v>
      </c>
      <c r="B141" s="65" t="s">
        <v>284</v>
      </c>
      <c r="C141" s="65" t="s">
        <v>285</v>
      </c>
      <c r="D141" s="65" t="s">
        <v>30</v>
      </c>
      <c r="E141" s="65" t="s">
        <v>31</v>
      </c>
      <c r="F141" s="66">
        <v>45565</v>
      </c>
      <c r="G141" s="65"/>
      <c r="H141" s="65" t="s">
        <v>14</v>
      </c>
      <c r="I141" s="67">
        <v>70083.72</v>
      </c>
      <c r="J141" s="65">
        <v>3.3795000000000002</v>
      </c>
      <c r="K141" s="66">
        <v>45623</v>
      </c>
    </row>
    <row r="142" spans="1:12" hidden="1" x14ac:dyDescent="0.3">
      <c r="A142" s="65" t="s">
        <v>28</v>
      </c>
      <c r="B142" s="65" t="s">
        <v>286</v>
      </c>
      <c r="C142" s="65" t="s">
        <v>287</v>
      </c>
      <c r="D142" s="65" t="s">
        <v>30</v>
      </c>
      <c r="E142" s="65" t="s">
        <v>31</v>
      </c>
      <c r="F142" s="66">
        <v>45565</v>
      </c>
      <c r="G142" s="65"/>
      <c r="H142" s="65" t="s">
        <v>14</v>
      </c>
      <c r="I142" s="67">
        <v>68556</v>
      </c>
      <c r="J142" s="65">
        <v>3.3756499999999998</v>
      </c>
      <c r="K142" s="66">
        <v>45989</v>
      </c>
    </row>
    <row r="143" spans="1:12" hidden="1" x14ac:dyDescent="0.3">
      <c r="A143" s="65" t="s">
        <v>28</v>
      </c>
      <c r="B143" s="65" t="s">
        <v>288</v>
      </c>
      <c r="C143" s="65" t="s">
        <v>289</v>
      </c>
      <c r="D143" s="65" t="s">
        <v>30</v>
      </c>
      <c r="E143" s="65" t="s">
        <v>31</v>
      </c>
      <c r="F143" s="66">
        <v>45575</v>
      </c>
      <c r="G143" s="65"/>
      <c r="H143" s="65" t="s">
        <v>14</v>
      </c>
      <c r="I143" s="67">
        <v>66974.399999999994</v>
      </c>
      <c r="J143" s="65">
        <v>3.3756499999999998</v>
      </c>
      <c r="K143" s="66">
        <v>45728</v>
      </c>
    </row>
    <row r="144" spans="1:12" hidden="1" x14ac:dyDescent="0.3">
      <c r="A144" s="65"/>
      <c r="B144" s="65" t="s">
        <v>290</v>
      </c>
      <c r="C144" s="65" t="s">
        <v>291</v>
      </c>
      <c r="D144" s="65" t="s">
        <v>19</v>
      </c>
      <c r="E144" s="65" t="s">
        <v>20</v>
      </c>
      <c r="F144" s="66">
        <v>45581</v>
      </c>
      <c r="G144" s="65"/>
      <c r="H144" s="65" t="s">
        <v>14</v>
      </c>
      <c r="I144" s="67">
        <v>52250.58</v>
      </c>
      <c r="J144" s="65">
        <v>3.36435</v>
      </c>
      <c r="K144" s="66">
        <v>45652</v>
      </c>
    </row>
    <row r="145" spans="1:12" hidden="1" x14ac:dyDescent="0.3">
      <c r="A145" s="82"/>
      <c r="B145" s="82" t="s">
        <v>292</v>
      </c>
      <c r="C145" s="82" t="s">
        <v>293</v>
      </c>
      <c r="D145" s="82" t="s">
        <v>19</v>
      </c>
      <c r="E145" s="82" t="s">
        <v>20</v>
      </c>
      <c r="F145" s="75">
        <v>45581</v>
      </c>
      <c r="G145" s="82"/>
      <c r="H145" s="82" t="s">
        <v>14</v>
      </c>
      <c r="I145" s="76">
        <v>53191.17</v>
      </c>
      <c r="J145" s="82">
        <v>3.36435</v>
      </c>
      <c r="K145" s="75">
        <v>45672</v>
      </c>
      <c r="L145" s="10" t="s">
        <v>496</v>
      </c>
    </row>
    <row r="146" spans="1:12" hidden="1" x14ac:dyDescent="0.3">
      <c r="A146" s="65"/>
      <c r="B146" s="65" t="s">
        <v>294</v>
      </c>
      <c r="C146" s="65" t="s">
        <v>295</v>
      </c>
      <c r="D146" s="65" t="s">
        <v>19</v>
      </c>
      <c r="E146" s="65" t="s">
        <v>20</v>
      </c>
      <c r="F146" s="66">
        <v>45583</v>
      </c>
      <c r="G146" s="65"/>
      <c r="H146" s="65" t="s">
        <v>14</v>
      </c>
      <c r="I146" s="67">
        <v>53043.75</v>
      </c>
      <c r="J146" s="65">
        <v>3.36435</v>
      </c>
      <c r="K146" s="66">
        <v>45685</v>
      </c>
    </row>
    <row r="147" spans="1:12" hidden="1" x14ac:dyDescent="0.3">
      <c r="A147" s="65" t="s">
        <v>48</v>
      </c>
      <c r="B147" s="65" t="s">
        <v>296</v>
      </c>
      <c r="C147" s="65" t="s">
        <v>297</v>
      </c>
      <c r="D147" s="65" t="s">
        <v>50</v>
      </c>
      <c r="E147" s="65" t="s">
        <v>51</v>
      </c>
      <c r="F147" s="66">
        <v>45558</v>
      </c>
      <c r="G147" s="65"/>
      <c r="H147" s="65" t="s">
        <v>14</v>
      </c>
      <c r="I147" s="67">
        <v>81888.45</v>
      </c>
      <c r="J147" s="65">
        <v>3.3727999999999998</v>
      </c>
      <c r="K147" s="66">
        <v>45635</v>
      </c>
    </row>
    <row r="148" spans="1:12" hidden="1" x14ac:dyDescent="0.3">
      <c r="A148" s="65" t="s">
        <v>48</v>
      </c>
      <c r="B148" s="65" t="s">
        <v>298</v>
      </c>
      <c r="C148" s="65" t="s">
        <v>299</v>
      </c>
      <c r="D148" s="65" t="s">
        <v>50</v>
      </c>
      <c r="E148" s="65" t="s">
        <v>51</v>
      </c>
      <c r="F148" s="66">
        <v>45558</v>
      </c>
      <c r="G148" s="65"/>
      <c r="H148" s="65" t="s">
        <v>14</v>
      </c>
      <c r="I148" s="67">
        <v>81888.45</v>
      </c>
      <c r="J148" s="65">
        <v>3.3727999999999998</v>
      </c>
      <c r="K148" s="66">
        <v>45635</v>
      </c>
    </row>
    <row r="149" spans="1:12" hidden="1" x14ac:dyDescent="0.3">
      <c r="A149" s="65" t="s">
        <v>48</v>
      </c>
      <c r="B149" s="65" t="s">
        <v>300</v>
      </c>
      <c r="C149" s="65" t="s">
        <v>301</v>
      </c>
      <c r="D149" s="65" t="s">
        <v>50</v>
      </c>
      <c r="E149" s="65" t="s">
        <v>51</v>
      </c>
      <c r="F149" s="66">
        <v>45558</v>
      </c>
      <c r="G149" s="65"/>
      <c r="H149" s="65" t="s">
        <v>14</v>
      </c>
      <c r="I149" s="67">
        <v>81234.649999999994</v>
      </c>
      <c r="J149" s="65">
        <v>3.3727999999999998</v>
      </c>
      <c r="K149" s="66">
        <v>45635</v>
      </c>
    </row>
    <row r="150" spans="1:12" hidden="1" x14ac:dyDescent="0.3">
      <c r="A150" s="65" t="s">
        <v>48</v>
      </c>
      <c r="B150" s="65" t="s">
        <v>302</v>
      </c>
      <c r="C150" s="65" t="s">
        <v>303</v>
      </c>
      <c r="D150" s="65" t="s">
        <v>50</v>
      </c>
      <c r="E150" s="65" t="s">
        <v>51</v>
      </c>
      <c r="F150" s="66">
        <v>45569</v>
      </c>
      <c r="G150" s="65"/>
      <c r="H150" s="65" t="s">
        <v>14</v>
      </c>
      <c r="I150" s="67">
        <v>81888.45</v>
      </c>
      <c r="J150" s="65">
        <v>3.3646500000000001</v>
      </c>
      <c r="K150" s="66">
        <v>45635</v>
      </c>
    </row>
    <row r="151" spans="1:12" hidden="1" x14ac:dyDescent="0.3">
      <c r="A151" s="65"/>
      <c r="B151" s="65" t="s">
        <v>304</v>
      </c>
      <c r="C151" s="65" t="s">
        <v>305</v>
      </c>
      <c r="D151" s="65" t="s">
        <v>16</v>
      </c>
      <c r="E151" s="65" t="s">
        <v>17</v>
      </c>
      <c r="F151" s="66">
        <v>45581</v>
      </c>
      <c r="G151" s="65"/>
      <c r="H151" s="65" t="s">
        <v>14</v>
      </c>
      <c r="I151" s="67">
        <v>50862.21</v>
      </c>
      <c r="J151" s="65">
        <v>3.3650000000000002</v>
      </c>
      <c r="K151" s="66">
        <v>45674</v>
      </c>
    </row>
    <row r="152" spans="1:12" hidden="1" x14ac:dyDescent="0.3">
      <c r="A152" s="65"/>
      <c r="B152" s="65" t="s">
        <v>306</v>
      </c>
      <c r="C152" s="65" t="s">
        <v>307</v>
      </c>
      <c r="D152" s="65" t="s">
        <v>16</v>
      </c>
      <c r="E152" s="65" t="s">
        <v>17</v>
      </c>
      <c r="F152" s="66">
        <v>45581</v>
      </c>
      <c r="G152" s="65"/>
      <c r="H152" s="65" t="s">
        <v>14</v>
      </c>
      <c r="I152" s="67">
        <v>50657.73</v>
      </c>
      <c r="J152" s="65">
        <v>3.3650000000000002</v>
      </c>
      <c r="K152" s="66">
        <v>45674</v>
      </c>
    </row>
    <row r="153" spans="1:12" hidden="1" x14ac:dyDescent="0.3">
      <c r="A153" s="65" t="s">
        <v>48</v>
      </c>
      <c r="B153" s="65" t="s">
        <v>308</v>
      </c>
      <c r="C153" s="65" t="s">
        <v>309</v>
      </c>
      <c r="D153" s="65" t="s">
        <v>50</v>
      </c>
      <c r="E153" s="65" t="s">
        <v>51</v>
      </c>
      <c r="F153" s="66">
        <v>45569</v>
      </c>
      <c r="G153" s="65"/>
      <c r="H153" s="65" t="s">
        <v>14</v>
      </c>
      <c r="I153" s="67">
        <v>81888.45</v>
      </c>
      <c r="J153" s="65">
        <v>3.3646500000000001</v>
      </c>
      <c r="K153" s="66">
        <v>45635</v>
      </c>
      <c r="L153" s="10">
        <f t="shared" ref="L153:L154" si="1">+K153-F153</f>
        <v>66</v>
      </c>
    </row>
    <row r="154" spans="1:12" hidden="1" x14ac:dyDescent="0.3">
      <c r="A154" s="65" t="s">
        <v>48</v>
      </c>
      <c r="B154" s="65" t="s">
        <v>310</v>
      </c>
      <c r="C154" s="65" t="s">
        <v>311</v>
      </c>
      <c r="D154" s="65" t="s">
        <v>50</v>
      </c>
      <c r="E154" s="65" t="s">
        <v>51</v>
      </c>
      <c r="F154" s="66">
        <v>45569</v>
      </c>
      <c r="G154" s="65"/>
      <c r="H154" s="65" t="s">
        <v>14</v>
      </c>
      <c r="I154" s="67">
        <v>81888.45</v>
      </c>
      <c r="J154" s="65">
        <v>3.3646500000000001</v>
      </c>
      <c r="K154" s="66">
        <v>45635</v>
      </c>
      <c r="L154" s="10">
        <f t="shared" si="1"/>
        <v>66</v>
      </c>
    </row>
    <row r="155" spans="1:12" hidden="1" x14ac:dyDescent="0.3">
      <c r="A155" s="65" t="s">
        <v>48</v>
      </c>
      <c r="B155" s="65" t="s">
        <v>312</v>
      </c>
      <c r="C155" s="65" t="s">
        <v>313</v>
      </c>
      <c r="D155" s="65" t="s">
        <v>50</v>
      </c>
      <c r="E155" s="65" t="s">
        <v>51</v>
      </c>
      <c r="F155" s="66">
        <v>45569</v>
      </c>
      <c r="G155" s="65"/>
      <c r="H155" s="65" t="s">
        <v>14</v>
      </c>
      <c r="I155" s="67">
        <v>81284.649999999994</v>
      </c>
      <c r="J155" s="65">
        <v>3.3646500000000001</v>
      </c>
      <c r="K155" s="66">
        <v>45635</v>
      </c>
      <c r="L155" s="10">
        <f>+K155-F155</f>
        <v>66</v>
      </c>
    </row>
    <row r="156" spans="1:12" hidden="1" x14ac:dyDescent="0.3">
      <c r="A156" s="65"/>
      <c r="B156" s="65" t="s">
        <v>314</v>
      </c>
      <c r="C156" s="65" t="s">
        <v>315</v>
      </c>
      <c r="D156" s="65" t="e">
        <v>#N/A</v>
      </c>
      <c r="E156" s="65" t="s">
        <v>316</v>
      </c>
      <c r="F156" s="66">
        <v>45594</v>
      </c>
      <c r="G156" s="65"/>
      <c r="H156" s="65" t="s">
        <v>14</v>
      </c>
      <c r="I156" s="67">
        <v>48613.88</v>
      </c>
      <c r="J156" s="65">
        <v>3.37195</v>
      </c>
      <c r="K156" s="66">
        <v>45607</v>
      </c>
    </row>
    <row r="157" spans="1:12" hidden="1" x14ac:dyDescent="0.3">
      <c r="A157" s="65" t="s">
        <v>189</v>
      </c>
      <c r="B157" s="65" t="s">
        <v>317</v>
      </c>
      <c r="C157" s="65" t="s">
        <v>318</v>
      </c>
      <c r="D157" s="65" t="s">
        <v>209</v>
      </c>
      <c r="E157" s="65" t="s">
        <v>210</v>
      </c>
      <c r="F157" s="66">
        <v>45589</v>
      </c>
      <c r="G157" s="65"/>
      <c r="H157" s="65" t="s">
        <v>14</v>
      </c>
      <c r="I157" s="67">
        <v>212078.69</v>
      </c>
      <c r="J157" s="65">
        <v>3.3584000000000001</v>
      </c>
      <c r="K157" s="66">
        <v>45664</v>
      </c>
    </row>
    <row r="158" spans="1:12" hidden="1" x14ac:dyDescent="0.3">
      <c r="A158" s="65"/>
      <c r="B158" s="65" t="s">
        <v>319</v>
      </c>
      <c r="C158" s="65" t="s">
        <v>320</v>
      </c>
      <c r="D158" s="65" t="s">
        <v>78</v>
      </c>
      <c r="E158" s="65" t="s">
        <v>46</v>
      </c>
      <c r="F158" s="66">
        <v>45594</v>
      </c>
      <c r="G158" s="65"/>
      <c r="H158" s="65" t="s">
        <v>14</v>
      </c>
      <c r="I158" s="67">
        <v>4935</v>
      </c>
      <c r="J158" s="65">
        <v>3.3692000000000002</v>
      </c>
      <c r="K158" s="66">
        <v>45698</v>
      </c>
    </row>
    <row r="159" spans="1:12" hidden="1" x14ac:dyDescent="0.3">
      <c r="A159" s="68" t="s">
        <v>10</v>
      </c>
      <c r="B159" s="68" t="s">
        <v>321</v>
      </c>
      <c r="C159" s="68" t="s">
        <v>322</v>
      </c>
      <c r="D159" s="68" t="s">
        <v>109</v>
      </c>
      <c r="E159" s="68" t="s">
        <v>110</v>
      </c>
      <c r="F159" s="69">
        <v>45594</v>
      </c>
      <c r="G159" s="68"/>
      <c r="H159" s="68" t="s">
        <v>14</v>
      </c>
      <c r="I159" s="70">
        <v>52395.12</v>
      </c>
      <c r="J159" s="68">
        <v>3.3692000000000002</v>
      </c>
      <c r="K159" s="69"/>
      <c r="L159" s="117">
        <v>171136.46599999999</v>
      </c>
    </row>
    <row r="160" spans="1:12" hidden="1" x14ac:dyDescent="0.3">
      <c r="A160" s="65" t="s">
        <v>10</v>
      </c>
      <c r="B160" s="65" t="s">
        <v>323</v>
      </c>
      <c r="C160" s="65" t="s">
        <v>324</v>
      </c>
      <c r="D160" s="65" t="s">
        <v>24</v>
      </c>
      <c r="E160" s="65" t="s">
        <v>25</v>
      </c>
      <c r="F160" s="66">
        <v>45603</v>
      </c>
      <c r="G160" s="65"/>
      <c r="H160" s="65" t="s">
        <v>14</v>
      </c>
      <c r="I160" s="67">
        <v>51635</v>
      </c>
      <c r="J160" s="65">
        <v>3.3521000000000001</v>
      </c>
      <c r="K160" s="66">
        <v>45695</v>
      </c>
    </row>
    <row r="161" spans="1:13" hidden="1" x14ac:dyDescent="0.3">
      <c r="A161" s="65" t="s">
        <v>10</v>
      </c>
      <c r="B161" s="65" t="s">
        <v>325</v>
      </c>
      <c r="C161" s="65" t="s">
        <v>326</v>
      </c>
      <c r="D161" s="65" t="s">
        <v>24</v>
      </c>
      <c r="E161" s="65" t="s">
        <v>25</v>
      </c>
      <c r="F161" s="66">
        <v>45603</v>
      </c>
      <c r="G161" s="65"/>
      <c r="H161" s="65" t="s">
        <v>14</v>
      </c>
      <c r="I161" s="67">
        <v>51296.639999999999</v>
      </c>
      <c r="J161" s="65">
        <v>3.3521000000000001</v>
      </c>
      <c r="K161" s="66">
        <v>45695</v>
      </c>
    </row>
    <row r="162" spans="1:13" hidden="1" x14ac:dyDescent="0.3">
      <c r="A162" s="65" t="s">
        <v>10</v>
      </c>
      <c r="B162" s="65" t="s">
        <v>327</v>
      </c>
      <c r="C162" s="65" t="s">
        <v>328</v>
      </c>
      <c r="D162" s="65" t="s">
        <v>24</v>
      </c>
      <c r="E162" s="65" t="s">
        <v>25</v>
      </c>
      <c r="F162" s="66">
        <v>45603</v>
      </c>
      <c r="G162" s="65"/>
      <c r="H162" s="65" t="s">
        <v>14</v>
      </c>
      <c r="I162" s="67">
        <v>53052.08</v>
      </c>
      <c r="J162" s="65">
        <v>3.3521000000000001</v>
      </c>
      <c r="K162" s="66">
        <v>45695</v>
      </c>
    </row>
    <row r="163" spans="1:13" hidden="1" x14ac:dyDescent="0.3">
      <c r="A163" s="65" t="s">
        <v>28</v>
      </c>
      <c r="B163" s="65" t="s">
        <v>329</v>
      </c>
      <c r="C163" s="65" t="s">
        <v>330</v>
      </c>
      <c r="D163" s="65" t="s">
        <v>30</v>
      </c>
      <c r="E163" s="65" t="s">
        <v>31</v>
      </c>
      <c r="F163" s="66">
        <v>45610</v>
      </c>
      <c r="G163" s="65"/>
      <c r="H163" s="65" t="s">
        <v>14</v>
      </c>
      <c r="I163" s="67">
        <v>70664.88</v>
      </c>
      <c r="J163" s="65">
        <v>3.3409499999999999</v>
      </c>
      <c r="K163" s="66">
        <v>45728</v>
      </c>
    </row>
    <row r="164" spans="1:13" s="39" customFormat="1" hidden="1" x14ac:dyDescent="0.3">
      <c r="A164" s="65" t="s">
        <v>10</v>
      </c>
      <c r="B164" s="65" t="s">
        <v>331</v>
      </c>
      <c r="C164" s="65" t="s">
        <v>332</v>
      </c>
      <c r="D164" s="65" t="s">
        <v>16</v>
      </c>
      <c r="E164" s="65" t="s">
        <v>17</v>
      </c>
      <c r="F164" s="66">
        <v>45611</v>
      </c>
      <c r="G164" s="65"/>
      <c r="H164" s="65" t="s">
        <v>14</v>
      </c>
      <c r="I164" s="67">
        <v>50794.44</v>
      </c>
      <c r="J164" s="65">
        <v>3.3409499999999999</v>
      </c>
      <c r="K164" s="66">
        <v>45698</v>
      </c>
      <c r="L164" s="64"/>
    </row>
    <row r="165" spans="1:13" s="39" customFormat="1" hidden="1" x14ac:dyDescent="0.3">
      <c r="A165" s="65" t="s">
        <v>10</v>
      </c>
      <c r="B165" s="65" t="s">
        <v>333</v>
      </c>
      <c r="C165" s="65" t="s">
        <v>334</v>
      </c>
      <c r="D165" s="65" t="s">
        <v>16</v>
      </c>
      <c r="E165" s="65" t="s">
        <v>17</v>
      </c>
      <c r="F165" s="66">
        <v>45611</v>
      </c>
      <c r="G165" s="65"/>
      <c r="H165" s="65" t="s">
        <v>14</v>
      </c>
      <c r="I165" s="67">
        <v>50586.66</v>
      </c>
      <c r="J165" s="65">
        <v>3.3409499999999999</v>
      </c>
      <c r="K165" s="66">
        <v>45698</v>
      </c>
      <c r="L165" s="64"/>
    </row>
    <row r="166" spans="1:13" x14ac:dyDescent="0.3">
      <c r="A166" s="65" t="s">
        <v>48</v>
      </c>
      <c r="B166" s="65" t="s">
        <v>335</v>
      </c>
      <c r="C166" s="65" t="s">
        <v>336</v>
      </c>
      <c r="D166" s="65" t="s">
        <v>50</v>
      </c>
      <c r="E166" s="65" t="s">
        <v>51</v>
      </c>
      <c r="F166" s="66">
        <v>45604</v>
      </c>
      <c r="G166" s="65"/>
      <c r="H166" s="65" t="s">
        <v>14</v>
      </c>
      <c r="I166" s="67">
        <v>83115.899999999994</v>
      </c>
      <c r="J166" s="65">
        <v>3.3426499999999999</v>
      </c>
      <c r="K166" s="66">
        <v>45635</v>
      </c>
    </row>
    <row r="167" spans="1:13" x14ac:dyDescent="0.3">
      <c r="A167" s="65" t="s">
        <v>48</v>
      </c>
      <c r="B167" s="65" t="s">
        <v>337</v>
      </c>
      <c r="C167" s="65" t="s">
        <v>338</v>
      </c>
      <c r="D167" s="65" t="s">
        <v>50</v>
      </c>
      <c r="E167" s="65" t="s">
        <v>51</v>
      </c>
      <c r="F167" s="66">
        <v>45604</v>
      </c>
      <c r="G167" s="65"/>
      <c r="H167" s="65" t="s">
        <v>14</v>
      </c>
      <c r="I167" s="67">
        <v>83115.899999999994</v>
      </c>
      <c r="J167" s="65">
        <v>3.3426499999999999</v>
      </c>
      <c r="K167" s="66">
        <v>45635</v>
      </c>
    </row>
    <row r="168" spans="1:13" x14ac:dyDescent="0.3">
      <c r="A168" s="65" t="s">
        <v>48</v>
      </c>
      <c r="B168" s="65" t="s">
        <v>339</v>
      </c>
      <c r="C168" s="65" t="s">
        <v>340</v>
      </c>
      <c r="D168" s="65" t="s">
        <v>50</v>
      </c>
      <c r="E168" s="65" t="s">
        <v>51</v>
      </c>
      <c r="F168" s="66">
        <v>45604</v>
      </c>
      <c r="G168" s="65"/>
      <c r="H168" s="65" t="s">
        <v>14</v>
      </c>
      <c r="I168" s="67">
        <v>83115.899999999994</v>
      </c>
      <c r="J168" s="65">
        <v>3.3426499999999999</v>
      </c>
      <c r="K168" s="66">
        <v>45635</v>
      </c>
    </row>
    <row r="169" spans="1:13" x14ac:dyDescent="0.3">
      <c r="A169" s="65" t="s">
        <v>48</v>
      </c>
      <c r="B169" s="65" t="s">
        <v>341</v>
      </c>
      <c r="C169" s="65" t="s">
        <v>342</v>
      </c>
      <c r="D169" s="65" t="s">
        <v>50</v>
      </c>
      <c r="E169" s="65" t="s">
        <v>51</v>
      </c>
      <c r="F169" s="66">
        <v>45604</v>
      </c>
      <c r="G169" s="65"/>
      <c r="H169" s="65" t="s">
        <v>14</v>
      </c>
      <c r="I169" s="67">
        <v>83115.899999999994</v>
      </c>
      <c r="J169" s="65">
        <v>3.3426499999999999</v>
      </c>
      <c r="K169" s="66">
        <v>45656</v>
      </c>
    </row>
    <row r="170" spans="1:13" x14ac:dyDescent="0.3">
      <c r="A170" s="65" t="s">
        <v>48</v>
      </c>
      <c r="B170" s="65" t="s">
        <v>343</v>
      </c>
      <c r="C170" s="65" t="s">
        <v>344</v>
      </c>
      <c r="D170" s="65" t="s">
        <v>50</v>
      </c>
      <c r="E170" s="65" t="s">
        <v>51</v>
      </c>
      <c r="F170" s="66">
        <v>45604</v>
      </c>
      <c r="G170" s="65"/>
      <c r="H170" s="65" t="s">
        <v>14</v>
      </c>
      <c r="I170" s="67">
        <v>83115.899999999994</v>
      </c>
      <c r="J170" s="65">
        <v>3.3426499999999999</v>
      </c>
      <c r="K170" s="66">
        <v>45645</v>
      </c>
    </row>
    <row r="171" spans="1:13" hidden="1" x14ac:dyDescent="0.3">
      <c r="A171" s="65" t="s">
        <v>10</v>
      </c>
      <c r="B171" s="65" t="s">
        <v>345</v>
      </c>
      <c r="C171" s="65" t="s">
        <v>346</v>
      </c>
      <c r="D171" s="65" t="s">
        <v>19</v>
      </c>
      <c r="E171" s="65" t="s">
        <v>20</v>
      </c>
      <c r="F171" s="66">
        <v>45617</v>
      </c>
      <c r="G171" s="65"/>
      <c r="H171" s="65" t="s">
        <v>14</v>
      </c>
      <c r="I171" s="67">
        <v>50475.07</v>
      </c>
      <c r="J171" s="65">
        <v>3.3328500000000001</v>
      </c>
      <c r="K171" s="66">
        <v>45701</v>
      </c>
    </row>
    <row r="172" spans="1:13" hidden="1" x14ac:dyDescent="0.3">
      <c r="A172" s="65" t="s">
        <v>10</v>
      </c>
      <c r="B172" s="65" t="s">
        <v>347</v>
      </c>
      <c r="C172" s="65" t="s">
        <v>348</v>
      </c>
      <c r="D172" s="65" t="s">
        <v>19</v>
      </c>
      <c r="E172" s="65" t="s">
        <v>20</v>
      </c>
      <c r="F172" s="66">
        <v>45617</v>
      </c>
      <c r="G172" s="65"/>
      <c r="H172" s="65" t="s">
        <v>14</v>
      </c>
      <c r="I172" s="67">
        <v>50898.13</v>
      </c>
      <c r="J172" s="65">
        <v>3.3328500000000001</v>
      </c>
      <c r="K172" s="66">
        <v>45712</v>
      </c>
    </row>
    <row r="173" spans="1:13" hidden="1" x14ac:dyDescent="0.3">
      <c r="A173" s="65" t="s">
        <v>10</v>
      </c>
      <c r="B173" s="65" t="s">
        <v>349</v>
      </c>
      <c r="C173" s="65" t="s">
        <v>350</v>
      </c>
      <c r="D173" s="65" t="s">
        <v>12</v>
      </c>
      <c r="E173" s="65" t="s">
        <v>351</v>
      </c>
      <c r="F173" s="66">
        <v>45617</v>
      </c>
      <c r="G173" s="65"/>
      <c r="H173" s="65" t="s">
        <v>14</v>
      </c>
      <c r="I173" s="67">
        <v>53071.74</v>
      </c>
      <c r="J173" s="65">
        <v>3.3328500000000001</v>
      </c>
      <c r="K173" s="66">
        <v>45695</v>
      </c>
      <c r="L173" s="10" t="s">
        <v>483</v>
      </c>
      <c r="M173" t="s">
        <v>509</v>
      </c>
    </row>
    <row r="174" spans="1:13" hidden="1" x14ac:dyDescent="0.3">
      <c r="A174" s="25" t="s">
        <v>28</v>
      </c>
      <c r="B174" s="25" t="s">
        <v>352</v>
      </c>
      <c r="C174" s="25" t="s">
        <v>353</v>
      </c>
      <c r="D174" s="25" t="s">
        <v>30</v>
      </c>
      <c r="E174" s="25" t="s">
        <v>31</v>
      </c>
      <c r="F174" s="20">
        <v>45622</v>
      </c>
      <c r="G174" s="25"/>
      <c r="H174" s="25" t="s">
        <v>14</v>
      </c>
      <c r="I174" s="21">
        <v>72829.2</v>
      </c>
      <c r="J174" s="25">
        <v>3.3271000000000002</v>
      </c>
      <c r="K174" s="14"/>
      <c r="L174" s="21">
        <v>208.12</v>
      </c>
      <c r="M174" s="67">
        <f>+I174-L174</f>
        <v>72621.08</v>
      </c>
    </row>
    <row r="175" spans="1:13" x14ac:dyDescent="0.3">
      <c r="A175" s="65" t="s">
        <v>48</v>
      </c>
      <c r="B175" s="65" t="s">
        <v>354</v>
      </c>
      <c r="C175" s="65" t="s">
        <v>355</v>
      </c>
      <c r="D175" s="65" t="s">
        <v>50</v>
      </c>
      <c r="E175" s="65" t="s">
        <v>51</v>
      </c>
      <c r="F175" s="66">
        <v>45622</v>
      </c>
      <c r="G175" s="65"/>
      <c r="H175" s="65" t="s">
        <v>14</v>
      </c>
      <c r="I175" s="67">
        <v>83115.899999999994</v>
      </c>
      <c r="J175" s="65">
        <v>3.3250999999999999</v>
      </c>
      <c r="K175" s="66">
        <v>45666</v>
      </c>
    </row>
    <row r="176" spans="1:13" x14ac:dyDescent="0.3">
      <c r="A176" s="65" t="s">
        <v>48</v>
      </c>
      <c r="B176" s="65" t="s">
        <v>356</v>
      </c>
      <c r="C176" s="65" t="s">
        <v>357</v>
      </c>
      <c r="D176" s="65" t="s">
        <v>50</v>
      </c>
      <c r="E176" s="65" t="s">
        <v>51</v>
      </c>
      <c r="F176" s="66">
        <v>45622</v>
      </c>
      <c r="G176" s="65"/>
      <c r="H176" s="65" t="s">
        <v>14</v>
      </c>
      <c r="I176" s="67">
        <v>83115.899999999994</v>
      </c>
      <c r="J176" s="65">
        <v>3.3250999999999999</v>
      </c>
      <c r="K176" s="66">
        <v>45666</v>
      </c>
    </row>
    <row r="177" spans="1:12" x14ac:dyDescent="0.3">
      <c r="A177" s="65" t="s">
        <v>48</v>
      </c>
      <c r="B177" s="65" t="s">
        <v>358</v>
      </c>
      <c r="C177" s="65" t="s">
        <v>359</v>
      </c>
      <c r="D177" s="65" t="s">
        <v>50</v>
      </c>
      <c r="E177" s="65" t="s">
        <v>51</v>
      </c>
      <c r="F177" s="66">
        <v>45622</v>
      </c>
      <c r="G177" s="65"/>
      <c r="H177" s="65" t="s">
        <v>14</v>
      </c>
      <c r="I177" s="67">
        <v>83115.899999999994</v>
      </c>
      <c r="J177" s="65">
        <v>3.3250999999999999</v>
      </c>
      <c r="K177" s="66">
        <f t="shared" ref="K177:K181" si="2">66+F177</f>
        <v>45688</v>
      </c>
    </row>
    <row r="178" spans="1:12" x14ac:dyDescent="0.3">
      <c r="A178" s="65" t="s">
        <v>48</v>
      </c>
      <c r="B178" s="65" t="s">
        <v>360</v>
      </c>
      <c r="C178" s="65" t="s">
        <v>361</v>
      </c>
      <c r="D178" s="65" t="s">
        <v>50</v>
      </c>
      <c r="E178" s="65" t="s">
        <v>51</v>
      </c>
      <c r="F178" s="66">
        <v>45622</v>
      </c>
      <c r="G178" s="65"/>
      <c r="H178" s="65" t="s">
        <v>14</v>
      </c>
      <c r="I178" s="67">
        <v>83115.899999999994</v>
      </c>
      <c r="J178" s="65">
        <v>3.3250999999999999</v>
      </c>
      <c r="K178" s="66">
        <f t="shared" si="2"/>
        <v>45688</v>
      </c>
    </row>
    <row r="179" spans="1:12" x14ac:dyDescent="0.3">
      <c r="A179" s="65" t="s">
        <v>48</v>
      </c>
      <c r="B179" s="65" t="s">
        <v>362</v>
      </c>
      <c r="C179" s="65" t="s">
        <v>363</v>
      </c>
      <c r="D179" s="65" t="s">
        <v>50</v>
      </c>
      <c r="E179" s="65" t="s">
        <v>51</v>
      </c>
      <c r="F179" s="66">
        <v>45622</v>
      </c>
      <c r="G179" s="65"/>
      <c r="H179" s="65" t="s">
        <v>14</v>
      </c>
      <c r="I179" s="67">
        <v>83115.899999999994</v>
      </c>
      <c r="J179" s="65">
        <v>3.3250999999999999</v>
      </c>
      <c r="K179" s="66">
        <f t="shared" si="2"/>
        <v>45688</v>
      </c>
    </row>
    <row r="180" spans="1:12" x14ac:dyDescent="0.3">
      <c r="A180" s="65" t="s">
        <v>48</v>
      </c>
      <c r="B180" s="65" t="s">
        <v>364</v>
      </c>
      <c r="C180" s="65" t="s">
        <v>365</v>
      </c>
      <c r="D180" s="65" t="s">
        <v>50</v>
      </c>
      <c r="E180" s="65" t="s">
        <v>51</v>
      </c>
      <c r="F180" s="66">
        <v>45622</v>
      </c>
      <c r="G180" s="65"/>
      <c r="H180" s="65" t="s">
        <v>14</v>
      </c>
      <c r="I180" s="67">
        <v>83115.899999999994</v>
      </c>
      <c r="J180" s="65">
        <v>3.3250999999999999</v>
      </c>
      <c r="K180" s="66">
        <f t="shared" si="2"/>
        <v>45688</v>
      </c>
    </row>
    <row r="181" spans="1:12" x14ac:dyDescent="0.3">
      <c r="A181" s="65" t="s">
        <v>48</v>
      </c>
      <c r="B181" s="65" t="s">
        <v>366</v>
      </c>
      <c r="C181" s="65" t="s">
        <v>367</v>
      </c>
      <c r="D181" s="65" t="s">
        <v>50</v>
      </c>
      <c r="E181" s="65" t="s">
        <v>51</v>
      </c>
      <c r="F181" s="66">
        <v>45622</v>
      </c>
      <c r="G181" s="65"/>
      <c r="H181" s="65" t="s">
        <v>14</v>
      </c>
      <c r="I181" s="67">
        <v>83115.899999999994</v>
      </c>
      <c r="J181" s="65">
        <v>3.3250999999999999</v>
      </c>
      <c r="K181" s="66">
        <f t="shared" si="2"/>
        <v>45688</v>
      </c>
    </row>
    <row r="182" spans="1:12" hidden="1" x14ac:dyDescent="0.3">
      <c r="A182" s="65" t="s">
        <v>28</v>
      </c>
      <c r="B182" s="65" t="s">
        <v>368</v>
      </c>
      <c r="C182" s="65" t="s">
        <v>369</v>
      </c>
      <c r="D182" s="65" t="s">
        <v>30</v>
      </c>
      <c r="E182" s="65" t="s">
        <v>31</v>
      </c>
      <c r="F182" s="66">
        <v>45622</v>
      </c>
      <c r="G182" s="65"/>
      <c r="H182" s="65" t="s">
        <v>14</v>
      </c>
      <c r="I182" s="67">
        <v>87167.24</v>
      </c>
      <c r="J182" s="65">
        <v>3.3250999999999999</v>
      </c>
      <c r="K182" s="66">
        <v>45728</v>
      </c>
    </row>
    <row r="183" spans="1:12" hidden="1" x14ac:dyDescent="0.3">
      <c r="A183" s="65"/>
      <c r="B183" s="65" t="s">
        <v>370</v>
      </c>
      <c r="C183" s="65" t="s">
        <v>371</v>
      </c>
      <c r="D183" s="65" t="s">
        <v>209</v>
      </c>
      <c r="E183" s="65" t="s">
        <v>210</v>
      </c>
      <c r="F183" s="66">
        <v>45629</v>
      </c>
      <c r="G183" s="65"/>
      <c r="H183" s="65" t="s">
        <v>14</v>
      </c>
      <c r="I183" s="67">
        <v>124661.88</v>
      </c>
      <c r="J183" s="65">
        <v>3.3266</v>
      </c>
      <c r="K183" s="66">
        <v>45681</v>
      </c>
    </row>
    <row r="184" spans="1:12" hidden="1" x14ac:dyDescent="0.3">
      <c r="A184" s="65" t="s">
        <v>10</v>
      </c>
      <c r="B184" s="65" t="s">
        <v>372</v>
      </c>
      <c r="C184" s="65" t="s">
        <v>373</v>
      </c>
      <c r="D184" s="65" t="s">
        <v>38</v>
      </c>
      <c r="E184" s="65" t="s">
        <v>419</v>
      </c>
      <c r="F184" s="66">
        <v>45610</v>
      </c>
      <c r="G184" s="65"/>
      <c r="H184" s="65" t="s">
        <v>14</v>
      </c>
      <c r="I184" s="67">
        <v>52910.58</v>
      </c>
      <c r="J184" s="65">
        <v>3.3290500000000001</v>
      </c>
      <c r="K184" s="66">
        <v>45644</v>
      </c>
    </row>
    <row r="185" spans="1:12" hidden="1" x14ac:dyDescent="0.3">
      <c r="A185" s="65" t="s">
        <v>10</v>
      </c>
      <c r="B185" s="65" t="s">
        <v>374</v>
      </c>
      <c r="C185" s="65" t="s">
        <v>375</v>
      </c>
      <c r="D185" s="65" t="s">
        <v>16</v>
      </c>
      <c r="E185" s="65" t="s">
        <v>476</v>
      </c>
      <c r="F185" s="66">
        <v>45638</v>
      </c>
      <c r="G185" s="65"/>
      <c r="H185" s="65" t="s">
        <v>14</v>
      </c>
      <c r="I185" s="67">
        <v>48814</v>
      </c>
      <c r="J185" s="65">
        <v>3.3256000000000001</v>
      </c>
      <c r="K185" s="66">
        <v>45708</v>
      </c>
    </row>
    <row r="186" spans="1:12" hidden="1" x14ac:dyDescent="0.3">
      <c r="A186" s="65" t="s">
        <v>10</v>
      </c>
      <c r="B186" s="65" t="s">
        <v>376</v>
      </c>
      <c r="C186" s="65" t="s">
        <v>377</v>
      </c>
      <c r="D186" s="65"/>
      <c r="E186" s="65" t="s">
        <v>378</v>
      </c>
      <c r="F186" s="66">
        <v>45638</v>
      </c>
      <c r="G186" s="65"/>
      <c r="H186" s="65" t="s">
        <v>14</v>
      </c>
      <c r="I186" s="67">
        <v>51892.79</v>
      </c>
      <c r="J186" s="65">
        <v>3.3290500000000001</v>
      </c>
      <c r="K186" s="66">
        <v>45645</v>
      </c>
    </row>
    <row r="187" spans="1:12" hidden="1" x14ac:dyDescent="0.3">
      <c r="A187" s="65" t="s">
        <v>10</v>
      </c>
      <c r="B187" s="65" t="s">
        <v>379</v>
      </c>
      <c r="C187" s="65" t="s">
        <v>380</v>
      </c>
      <c r="D187" s="65" t="s">
        <v>19</v>
      </c>
      <c r="E187" s="65" t="s">
        <v>381</v>
      </c>
      <c r="F187" s="66">
        <v>45638</v>
      </c>
      <c r="G187" s="65"/>
      <c r="H187" s="65" t="s">
        <v>14</v>
      </c>
      <c r="I187" s="67">
        <v>50854.3</v>
      </c>
      <c r="J187" s="65">
        <v>3.3290500000000001</v>
      </c>
      <c r="K187" s="66">
        <v>45727</v>
      </c>
    </row>
    <row r="188" spans="1:12" hidden="1" x14ac:dyDescent="0.3">
      <c r="A188" s="65" t="s">
        <v>10</v>
      </c>
      <c r="B188" s="65" t="s">
        <v>382</v>
      </c>
      <c r="C188" s="65" t="s">
        <v>383</v>
      </c>
      <c r="D188" s="65" t="s">
        <v>19</v>
      </c>
      <c r="E188" s="65" t="s">
        <v>381</v>
      </c>
      <c r="F188" s="66">
        <v>45638</v>
      </c>
      <c r="G188" s="65"/>
      <c r="H188" s="65" t="s">
        <v>14</v>
      </c>
      <c r="I188" s="67">
        <v>51250.66</v>
      </c>
      <c r="J188" s="65">
        <v>3.3290500000000001</v>
      </c>
      <c r="K188" s="66">
        <v>45737</v>
      </c>
    </row>
    <row r="189" spans="1:12" hidden="1" x14ac:dyDescent="0.3">
      <c r="A189" s="9" t="s">
        <v>28</v>
      </c>
      <c r="B189" s="9" t="s">
        <v>384</v>
      </c>
      <c r="C189" s="9" t="s">
        <v>385</v>
      </c>
      <c r="D189" s="12" t="s">
        <v>30</v>
      </c>
      <c r="E189" s="9" t="s">
        <v>31</v>
      </c>
      <c r="F189" s="11">
        <v>45646</v>
      </c>
      <c r="G189" s="12"/>
      <c r="H189" s="12" t="s">
        <v>14</v>
      </c>
      <c r="I189" s="16">
        <v>69933.11</v>
      </c>
      <c r="J189" s="9">
        <v>3.3214999999999999</v>
      </c>
      <c r="K189" s="7"/>
    </row>
    <row r="190" spans="1:12" s="40" customFormat="1" hidden="1" x14ac:dyDescent="0.3">
      <c r="A190" s="65" t="s">
        <v>28</v>
      </c>
      <c r="B190" s="65" t="s">
        <v>386</v>
      </c>
      <c r="C190" s="65" t="s">
        <v>387</v>
      </c>
      <c r="D190" s="65" t="s">
        <v>30</v>
      </c>
      <c r="E190" s="65" t="s">
        <v>31</v>
      </c>
      <c r="F190" s="66">
        <v>45646</v>
      </c>
      <c r="G190" s="65"/>
      <c r="H190" s="65" t="s">
        <v>14</v>
      </c>
      <c r="I190" s="67">
        <v>70808.06</v>
      </c>
      <c r="J190" s="65">
        <v>3.3214999999999999</v>
      </c>
      <c r="K190" s="66">
        <v>45789</v>
      </c>
      <c r="L190" s="133"/>
    </row>
    <row r="191" spans="1:12" hidden="1" x14ac:dyDescent="0.3">
      <c r="A191" s="65" t="s">
        <v>10</v>
      </c>
      <c r="B191" s="65" t="s">
        <v>388</v>
      </c>
      <c r="C191" s="65" t="s">
        <v>389</v>
      </c>
      <c r="D191" s="65"/>
      <c r="E191" s="65" t="s">
        <v>378</v>
      </c>
      <c r="F191" s="66">
        <v>45649</v>
      </c>
      <c r="G191" s="65"/>
      <c r="H191" s="65" t="s">
        <v>14</v>
      </c>
      <c r="I191" s="67">
        <v>53514.42</v>
      </c>
      <c r="J191" s="65">
        <v>3.3214999999999999</v>
      </c>
      <c r="K191" s="66">
        <v>45729</v>
      </c>
    </row>
    <row r="192" spans="1:12" hidden="1" x14ac:dyDescent="0.3">
      <c r="A192" s="6" t="s">
        <v>10</v>
      </c>
      <c r="B192" s="6" t="s">
        <v>390</v>
      </c>
      <c r="C192" s="6" t="s">
        <v>391</v>
      </c>
      <c r="D192" s="6" t="s">
        <v>109</v>
      </c>
      <c r="E192" s="6" t="s">
        <v>110</v>
      </c>
      <c r="F192" s="7">
        <v>45649</v>
      </c>
      <c r="G192" s="6"/>
      <c r="H192" s="6" t="s">
        <v>14</v>
      </c>
      <c r="I192" s="15">
        <v>52219.75</v>
      </c>
      <c r="J192" s="6">
        <v>3.3214999999999999</v>
      </c>
      <c r="K192" s="7"/>
    </row>
    <row r="193" spans="1:12" hidden="1" x14ac:dyDescent="0.3">
      <c r="A193" s="9" t="s">
        <v>28</v>
      </c>
      <c r="B193" s="9" t="s">
        <v>392</v>
      </c>
      <c r="C193" s="9" t="s">
        <v>393</v>
      </c>
      <c r="D193" s="12" t="s">
        <v>30</v>
      </c>
      <c r="E193" s="9" t="s">
        <v>31</v>
      </c>
      <c r="F193" s="11">
        <v>45650</v>
      </c>
      <c r="G193" s="12"/>
      <c r="H193" s="12" t="s">
        <v>14</v>
      </c>
      <c r="I193" s="16">
        <v>69652.100000000006</v>
      </c>
      <c r="J193" s="9">
        <v>3.3247</v>
      </c>
      <c r="K193" s="7"/>
    </row>
    <row r="194" spans="1:12" hidden="1" x14ac:dyDescent="0.3">
      <c r="A194" s="9" t="s">
        <v>28</v>
      </c>
      <c r="B194" s="9" t="s">
        <v>394</v>
      </c>
      <c r="C194" s="9" t="s">
        <v>395</v>
      </c>
      <c r="D194" s="9" t="s">
        <v>30</v>
      </c>
      <c r="E194" s="9" t="s">
        <v>31</v>
      </c>
      <c r="F194" s="11">
        <v>45650</v>
      </c>
      <c r="G194" s="9"/>
      <c r="H194" s="9" t="s">
        <v>14</v>
      </c>
      <c r="I194" s="16">
        <v>70581.2</v>
      </c>
      <c r="J194" s="9">
        <v>3.3247</v>
      </c>
      <c r="K194" s="7"/>
    </row>
    <row r="195" spans="1:12" s="40" customFormat="1" hidden="1" x14ac:dyDescent="0.3">
      <c r="A195" s="65" t="s">
        <v>28</v>
      </c>
      <c r="B195" s="65" t="s">
        <v>396</v>
      </c>
      <c r="C195" s="65" t="s">
        <v>397</v>
      </c>
      <c r="D195" s="65" t="s">
        <v>30</v>
      </c>
      <c r="E195" s="65" t="s">
        <v>31</v>
      </c>
      <c r="F195" s="66">
        <v>45650</v>
      </c>
      <c r="G195" s="65"/>
      <c r="H195" s="65" t="s">
        <v>14</v>
      </c>
      <c r="I195" s="67">
        <v>69981.53</v>
      </c>
      <c r="J195" s="65">
        <v>3.3247</v>
      </c>
      <c r="K195" s="66">
        <v>45789</v>
      </c>
      <c r="L195" s="133"/>
    </row>
    <row r="196" spans="1:12" hidden="1" x14ac:dyDescent="0.3"/>
    <row r="198" spans="1:12" x14ac:dyDescent="0.3">
      <c r="A198" s="6"/>
      <c r="B198" s="6">
        <v>0</v>
      </c>
      <c r="C198" s="6" t="s">
        <v>405</v>
      </c>
      <c r="D198" s="6" t="s">
        <v>67</v>
      </c>
      <c r="E198" s="6" t="s">
        <v>68</v>
      </c>
      <c r="F198" s="7">
        <v>0</v>
      </c>
      <c r="G198" s="6"/>
      <c r="H198" s="6" t="s">
        <v>44</v>
      </c>
      <c r="I198" s="15">
        <v>0</v>
      </c>
      <c r="J198" s="6">
        <v>0</v>
      </c>
      <c r="K198" s="7"/>
    </row>
    <row r="202" spans="1:12" x14ac:dyDescent="0.3">
      <c r="F202" s="21">
        <v>72829.2</v>
      </c>
    </row>
    <row r="204" spans="1:12" x14ac:dyDescent="0.3">
      <c r="G204" s="10" t="s">
        <v>483</v>
      </c>
      <c r="H204" t="s">
        <v>509</v>
      </c>
    </row>
    <row r="205" spans="1:12" x14ac:dyDescent="0.3">
      <c r="A205" s="25" t="s">
        <v>28</v>
      </c>
      <c r="B205" s="25" t="s">
        <v>353</v>
      </c>
      <c r="C205" s="25" t="s">
        <v>31</v>
      </c>
      <c r="D205" s="20">
        <v>45622</v>
      </c>
      <c r="E205" s="25" t="s">
        <v>14</v>
      </c>
      <c r="F205" s="67">
        <f>+H205</f>
        <v>72621.08</v>
      </c>
      <c r="G205" s="21">
        <v>208.12</v>
      </c>
      <c r="H205" s="67">
        <f>+F202-G205</f>
        <v>72621.08</v>
      </c>
      <c r="J205" s="25">
        <v>3.3271000000000002</v>
      </c>
      <c r="K205" s="14"/>
    </row>
    <row r="206" spans="1:12" x14ac:dyDescent="0.3">
      <c r="A206" s="9" t="s">
        <v>28</v>
      </c>
      <c r="B206" s="9" t="s">
        <v>385</v>
      </c>
      <c r="C206" s="9" t="s">
        <v>31</v>
      </c>
      <c r="D206" s="11">
        <v>45646</v>
      </c>
      <c r="E206" s="12" t="s">
        <v>14</v>
      </c>
      <c r="F206" s="16">
        <v>69933.11</v>
      </c>
      <c r="J206" s="9">
        <v>3.3214999999999999</v>
      </c>
      <c r="K206" s="7"/>
    </row>
    <row r="207" spans="1:12" x14ac:dyDescent="0.3">
      <c r="A207" s="9" t="s">
        <v>28</v>
      </c>
      <c r="B207" s="9" t="s">
        <v>393</v>
      </c>
      <c r="C207" s="9" t="s">
        <v>31</v>
      </c>
      <c r="D207" s="11">
        <v>45650</v>
      </c>
      <c r="E207" s="12" t="s">
        <v>14</v>
      </c>
      <c r="F207" s="16">
        <v>69652.100000000006</v>
      </c>
      <c r="J207" s="9">
        <v>3.3247</v>
      </c>
      <c r="K207" s="7"/>
    </row>
    <row r="208" spans="1:12" x14ac:dyDescent="0.3">
      <c r="A208" s="9" t="s">
        <v>28</v>
      </c>
      <c r="B208" s="9" t="s">
        <v>395</v>
      </c>
      <c r="C208" s="9" t="s">
        <v>31</v>
      </c>
      <c r="D208" s="11">
        <v>45650</v>
      </c>
      <c r="E208" s="9" t="s">
        <v>14</v>
      </c>
      <c r="F208" s="16">
        <v>70581.2</v>
      </c>
      <c r="J208" s="9">
        <v>3.3247</v>
      </c>
      <c r="K208" s="7"/>
    </row>
    <row r="209" spans="1:11" x14ac:dyDescent="0.3">
      <c r="A209" s="9" t="s">
        <v>28</v>
      </c>
      <c r="B209" s="9" t="s">
        <v>485</v>
      </c>
      <c r="C209" s="9" t="s">
        <v>491</v>
      </c>
      <c r="D209" s="11">
        <v>45706</v>
      </c>
      <c r="E209" s="42" t="s">
        <v>14</v>
      </c>
      <c r="F209" s="16">
        <v>70014.240000000005</v>
      </c>
      <c r="H209" s="11">
        <v>45771</v>
      </c>
      <c r="I209" s="7"/>
      <c r="J209" s="15"/>
      <c r="K209" s="50"/>
    </row>
    <row r="210" spans="1:11" x14ac:dyDescent="0.3">
      <c r="A210" s="9" t="s">
        <v>28</v>
      </c>
      <c r="B210" s="9" t="s">
        <v>486</v>
      </c>
      <c r="C210" s="9" t="s">
        <v>491</v>
      </c>
      <c r="D210" s="11">
        <v>45706</v>
      </c>
      <c r="E210" s="42" t="s">
        <v>14</v>
      </c>
      <c r="F210" s="16">
        <v>69745.2</v>
      </c>
      <c r="H210" s="11">
        <v>45771</v>
      </c>
      <c r="I210" s="7"/>
      <c r="J210" s="15"/>
      <c r="K210" s="50"/>
    </row>
    <row r="211" spans="1:11" x14ac:dyDescent="0.3">
      <c r="A211" s="9" t="s">
        <v>28</v>
      </c>
      <c r="B211" s="9" t="s">
        <v>487</v>
      </c>
      <c r="C211" s="9" t="s">
        <v>491</v>
      </c>
      <c r="D211" s="11">
        <v>45706</v>
      </c>
      <c r="E211" s="42" t="s">
        <v>14</v>
      </c>
      <c r="F211" s="16">
        <v>71393.66</v>
      </c>
      <c r="H211" s="11">
        <v>45771</v>
      </c>
      <c r="I211" s="7"/>
      <c r="J211" s="15"/>
      <c r="K211" s="50"/>
    </row>
    <row r="212" spans="1:11" x14ac:dyDescent="0.3">
      <c r="A212" s="9" t="s">
        <v>28</v>
      </c>
      <c r="B212" s="9" t="s">
        <v>488</v>
      </c>
      <c r="C212" s="9" t="s">
        <v>491</v>
      </c>
      <c r="D212" s="11">
        <v>45706</v>
      </c>
      <c r="E212" s="42" t="s">
        <v>14</v>
      </c>
      <c r="F212" s="16">
        <v>70907.62</v>
      </c>
      <c r="H212" s="11">
        <v>45771</v>
      </c>
      <c r="I212" s="7"/>
      <c r="J212" s="15"/>
      <c r="K212" s="50"/>
    </row>
    <row r="213" spans="1:11" x14ac:dyDescent="0.3">
      <c r="A213" s="9" t="s">
        <v>28</v>
      </c>
      <c r="B213" s="9" t="s">
        <v>489</v>
      </c>
      <c r="C213" s="9" t="s">
        <v>491</v>
      </c>
      <c r="D213" s="11">
        <v>45706</v>
      </c>
      <c r="E213" s="42" t="s">
        <v>14</v>
      </c>
      <c r="F213" s="16">
        <v>70797.8</v>
      </c>
      <c r="H213" s="11">
        <v>45771</v>
      </c>
      <c r="I213" s="7"/>
      <c r="J213" s="15"/>
      <c r="K213" s="50"/>
    </row>
    <row r="214" spans="1:11" x14ac:dyDescent="0.3">
      <c r="A214" s="9" t="s">
        <v>28</v>
      </c>
      <c r="B214" s="9" t="s">
        <v>497</v>
      </c>
      <c r="C214" s="9" t="s">
        <v>491</v>
      </c>
      <c r="D214" s="11">
        <v>45722</v>
      </c>
      <c r="E214" s="42" t="s">
        <v>14</v>
      </c>
      <c r="F214" s="16">
        <v>72090</v>
      </c>
      <c r="H214" s="11">
        <v>45782</v>
      </c>
      <c r="I214" s="7"/>
      <c r="J214" s="15"/>
      <c r="K214" s="50"/>
    </row>
    <row r="215" spans="1:11" x14ac:dyDescent="0.3">
      <c r="A215" s="9" t="s">
        <v>28</v>
      </c>
      <c r="B215" s="9" t="s">
        <v>498</v>
      </c>
      <c r="C215" s="9" t="s">
        <v>491</v>
      </c>
      <c r="D215" s="11">
        <v>45723</v>
      </c>
      <c r="E215" s="42" t="s">
        <v>14</v>
      </c>
      <c r="F215" s="16">
        <v>71092.97</v>
      </c>
      <c r="H215" s="11">
        <v>45783</v>
      </c>
      <c r="I215" s="7"/>
      <c r="J215" s="15"/>
      <c r="K215" s="50"/>
    </row>
    <row r="216" spans="1:11" x14ac:dyDescent="0.3">
      <c r="F216" s="159">
        <v>-788</v>
      </c>
    </row>
    <row r="218" spans="1:11" x14ac:dyDescent="0.3">
      <c r="F218" s="16">
        <f>SUM(F205:F217)</f>
        <v>778040.98</v>
      </c>
    </row>
  </sheetData>
  <autoFilter ref="A1:J196" xr:uid="{712D2914-697E-462B-A37C-D07B63A3A43F}">
    <filterColumn colId="4">
      <filters>
        <filter val="MATADOR"/>
      </filters>
    </filterColumn>
    <filterColumn colId="8">
      <filters>
        <filter val="83 115,90"/>
      </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1F97-2873-4823-8004-6672ADAFFF9B}">
  <dimension ref="A1:N209"/>
  <sheetViews>
    <sheetView tabSelected="1" topLeftCell="A118" zoomScaleNormal="100" workbookViewId="0">
      <selection activeCell="H146" sqref="H146"/>
    </sheetView>
  </sheetViews>
  <sheetFormatPr baseColWidth="10" defaultRowHeight="14.4" x14ac:dyDescent="0.3"/>
  <cols>
    <col min="3" max="3" width="31.109375" customWidth="1"/>
    <col min="6" max="6" width="11.44140625" style="31"/>
    <col min="7" max="7" width="11.44140625" style="18"/>
    <col min="11" max="11" width="11.44140625" style="55"/>
    <col min="12" max="12" width="24" style="28" bestFit="1" customWidth="1"/>
    <col min="13" max="13" width="13.33203125" bestFit="1" customWidth="1"/>
  </cols>
  <sheetData>
    <row r="1" spans="1:14" x14ac:dyDescent="0.3">
      <c r="A1" s="1" t="s">
        <v>0</v>
      </c>
      <c r="B1" s="2" t="s">
        <v>2</v>
      </c>
      <c r="C1" s="2" t="s">
        <v>4</v>
      </c>
      <c r="D1" s="3" t="s">
        <v>5</v>
      </c>
      <c r="E1" s="3" t="s">
        <v>525</v>
      </c>
      <c r="F1" s="83" t="s">
        <v>7</v>
      </c>
      <c r="G1" s="4" t="s">
        <v>8</v>
      </c>
      <c r="H1" s="19" t="s">
        <v>414</v>
      </c>
      <c r="I1" s="3" t="s">
        <v>413</v>
      </c>
      <c r="J1" s="3" t="s">
        <v>434</v>
      </c>
      <c r="K1" s="3" t="s">
        <v>483</v>
      </c>
      <c r="L1" s="93" t="s">
        <v>635</v>
      </c>
    </row>
    <row r="2" spans="1:14" x14ac:dyDescent="0.3">
      <c r="A2" s="65" t="s">
        <v>48</v>
      </c>
      <c r="B2" s="65" t="s">
        <v>406</v>
      </c>
      <c r="C2" s="65" t="s">
        <v>51</v>
      </c>
      <c r="D2" s="66">
        <v>45650</v>
      </c>
      <c r="E2" s="66"/>
      <c r="F2" s="65" t="s">
        <v>14</v>
      </c>
      <c r="G2" s="67">
        <v>80686.05</v>
      </c>
      <c r="H2" s="66">
        <f>65+D2</f>
        <v>45715</v>
      </c>
      <c r="I2" s="66">
        <v>45694</v>
      </c>
      <c r="J2" s="67">
        <v>80686.05</v>
      </c>
      <c r="K2" s="89" t="s">
        <v>484</v>
      </c>
      <c r="L2" s="28">
        <f>+I2-D2</f>
        <v>44</v>
      </c>
    </row>
    <row r="3" spans="1:14" x14ac:dyDescent="0.3">
      <c r="A3" s="65" t="s">
        <v>48</v>
      </c>
      <c r="B3" s="65" t="s">
        <v>407</v>
      </c>
      <c r="C3" s="65" t="s">
        <v>51</v>
      </c>
      <c r="D3" s="66">
        <v>45650</v>
      </c>
      <c r="E3" s="66"/>
      <c r="F3" s="65" t="s">
        <v>14</v>
      </c>
      <c r="G3" s="67">
        <v>80686.05</v>
      </c>
      <c r="H3" s="66">
        <f t="shared" ref="H3:H9" si="0">65+D3</f>
        <v>45715</v>
      </c>
      <c r="I3" s="66">
        <v>45694</v>
      </c>
      <c r="J3" s="67">
        <v>80686.05</v>
      </c>
      <c r="K3" s="89" t="s">
        <v>484</v>
      </c>
      <c r="L3" s="28">
        <f t="shared" ref="L3:L10" si="1">+I3-D3</f>
        <v>44</v>
      </c>
    </row>
    <row r="4" spans="1:14" x14ac:dyDescent="0.3">
      <c r="A4" s="65" t="s">
        <v>48</v>
      </c>
      <c r="B4" s="65" t="s">
        <v>408</v>
      </c>
      <c r="C4" s="65" t="s">
        <v>51</v>
      </c>
      <c r="D4" s="66">
        <v>45650</v>
      </c>
      <c r="E4" s="66"/>
      <c r="F4" s="65" t="s">
        <v>14</v>
      </c>
      <c r="G4" s="67">
        <v>80686.05</v>
      </c>
      <c r="H4" s="66">
        <f t="shared" si="0"/>
        <v>45715</v>
      </c>
      <c r="I4" s="66">
        <v>45694</v>
      </c>
      <c r="J4" s="67">
        <v>80686.05</v>
      </c>
      <c r="K4" s="89" t="s">
        <v>484</v>
      </c>
      <c r="L4" s="28">
        <f t="shared" si="1"/>
        <v>44</v>
      </c>
      <c r="N4" s="15">
        <v>51635</v>
      </c>
    </row>
    <row r="5" spans="1:14" x14ac:dyDescent="0.3">
      <c r="A5" s="65" t="s">
        <v>48</v>
      </c>
      <c r="B5" s="65" t="s">
        <v>409</v>
      </c>
      <c r="C5" s="65" t="s">
        <v>51</v>
      </c>
      <c r="D5" s="66">
        <v>45650</v>
      </c>
      <c r="E5" s="66"/>
      <c r="F5" s="65" t="s">
        <v>14</v>
      </c>
      <c r="G5" s="67">
        <v>80686.05</v>
      </c>
      <c r="H5" s="66">
        <f t="shared" si="0"/>
        <v>45715</v>
      </c>
      <c r="I5" s="66">
        <v>45694</v>
      </c>
      <c r="J5" s="67">
        <v>80686.05</v>
      </c>
      <c r="K5" s="89" t="s">
        <v>484</v>
      </c>
      <c r="L5" s="28">
        <f t="shared" si="1"/>
        <v>44</v>
      </c>
      <c r="N5" s="15">
        <v>51296.639999999999</v>
      </c>
    </row>
    <row r="6" spans="1:14" x14ac:dyDescent="0.3">
      <c r="A6" s="65" t="s">
        <v>48</v>
      </c>
      <c r="B6" s="65" t="s">
        <v>410</v>
      </c>
      <c r="C6" s="65" t="s">
        <v>51</v>
      </c>
      <c r="D6" s="66">
        <v>45650</v>
      </c>
      <c r="E6" s="66"/>
      <c r="F6" s="65" t="s">
        <v>14</v>
      </c>
      <c r="G6" s="67">
        <v>80686.05</v>
      </c>
      <c r="H6" s="66">
        <f t="shared" si="0"/>
        <v>45715</v>
      </c>
      <c r="I6" s="66">
        <v>45702</v>
      </c>
      <c r="J6" s="67">
        <f>+G6</f>
        <v>80686.05</v>
      </c>
      <c r="K6" s="89" t="s">
        <v>484</v>
      </c>
      <c r="L6" s="28">
        <f t="shared" si="1"/>
        <v>52</v>
      </c>
      <c r="N6" s="15">
        <v>53052.08</v>
      </c>
    </row>
    <row r="7" spans="1:14" x14ac:dyDescent="0.3">
      <c r="A7" s="65" t="s">
        <v>48</v>
      </c>
      <c r="B7" s="65" t="s">
        <v>411</v>
      </c>
      <c r="C7" s="65" t="s">
        <v>51</v>
      </c>
      <c r="D7" s="66">
        <v>45650</v>
      </c>
      <c r="E7" s="66"/>
      <c r="F7" s="65" t="s">
        <v>14</v>
      </c>
      <c r="G7" s="67">
        <v>80686.05</v>
      </c>
      <c r="H7" s="66">
        <f t="shared" si="0"/>
        <v>45715</v>
      </c>
      <c r="I7" s="66">
        <v>45702</v>
      </c>
      <c r="J7" s="67">
        <f t="shared" ref="J7:J9" si="2">+G7</f>
        <v>80686.05</v>
      </c>
      <c r="K7" s="89" t="s">
        <v>484</v>
      </c>
      <c r="L7" s="28">
        <f t="shared" si="1"/>
        <v>52</v>
      </c>
      <c r="N7" s="15">
        <f>SUM(N4:N6)</f>
        <v>155983.72</v>
      </c>
    </row>
    <row r="8" spans="1:14" x14ac:dyDescent="0.3">
      <c r="A8" s="65" t="s">
        <v>48</v>
      </c>
      <c r="B8" s="65" t="s">
        <v>412</v>
      </c>
      <c r="C8" s="65" t="s">
        <v>51</v>
      </c>
      <c r="D8" s="66">
        <v>45650</v>
      </c>
      <c r="E8" s="66"/>
      <c r="F8" s="65" t="s">
        <v>14</v>
      </c>
      <c r="G8" s="67">
        <v>80686.05</v>
      </c>
      <c r="H8" s="66">
        <f t="shared" si="0"/>
        <v>45715</v>
      </c>
      <c r="I8" s="66">
        <v>45702</v>
      </c>
      <c r="J8" s="67">
        <f t="shared" si="2"/>
        <v>80686.05</v>
      </c>
      <c r="K8" s="89" t="s">
        <v>484</v>
      </c>
      <c r="L8" s="28">
        <f t="shared" si="1"/>
        <v>52</v>
      </c>
      <c r="N8" s="15">
        <v>-155964.22</v>
      </c>
    </row>
    <row r="9" spans="1:14" x14ac:dyDescent="0.3">
      <c r="A9" s="65" t="s">
        <v>48</v>
      </c>
      <c r="B9" s="65" t="s">
        <v>415</v>
      </c>
      <c r="C9" s="65" t="s">
        <v>51</v>
      </c>
      <c r="D9" s="66">
        <v>45650</v>
      </c>
      <c r="E9" s="66"/>
      <c r="F9" s="65" t="s">
        <v>14</v>
      </c>
      <c r="G9" s="67">
        <v>80686.05</v>
      </c>
      <c r="H9" s="66">
        <f t="shared" si="0"/>
        <v>45715</v>
      </c>
      <c r="I9" s="66">
        <v>45702</v>
      </c>
      <c r="J9" s="67">
        <f t="shared" si="2"/>
        <v>80686.05</v>
      </c>
      <c r="K9" s="89" t="s">
        <v>484</v>
      </c>
      <c r="L9" s="28">
        <f t="shared" si="1"/>
        <v>52</v>
      </c>
      <c r="N9" s="15">
        <f>+N8+N7</f>
        <v>19.5</v>
      </c>
    </row>
    <row r="10" spans="1:14" x14ac:dyDescent="0.3">
      <c r="A10" s="65" t="s">
        <v>48</v>
      </c>
      <c r="B10" s="65" t="s">
        <v>416</v>
      </c>
      <c r="C10" s="65" t="s">
        <v>213</v>
      </c>
      <c r="D10" s="66">
        <v>45663</v>
      </c>
      <c r="E10" s="66">
        <v>45770</v>
      </c>
      <c r="F10" s="65" t="s">
        <v>14</v>
      </c>
      <c r="G10" s="67">
        <v>103358.39999999999</v>
      </c>
      <c r="H10" s="66">
        <f>45+E10</f>
        <v>45815</v>
      </c>
      <c r="I10" s="66">
        <v>45804</v>
      </c>
      <c r="J10" s="67">
        <v>103258.4</v>
      </c>
      <c r="K10" s="89" t="s">
        <v>484</v>
      </c>
      <c r="L10" s="28">
        <f t="shared" si="1"/>
        <v>141</v>
      </c>
      <c r="M10" s="86">
        <f>+J10-G10</f>
        <v>-100</v>
      </c>
    </row>
    <row r="11" spans="1:14" x14ac:dyDescent="0.3">
      <c r="A11" s="60" t="s">
        <v>48</v>
      </c>
      <c r="B11" s="60" t="s">
        <v>417</v>
      </c>
      <c r="C11" s="60" t="s">
        <v>418</v>
      </c>
      <c r="D11" s="61">
        <v>45665</v>
      </c>
      <c r="E11" s="61"/>
      <c r="F11" s="60" t="s">
        <v>14</v>
      </c>
      <c r="G11" s="62">
        <v>82044.899999999994</v>
      </c>
      <c r="H11" s="61">
        <v>45705</v>
      </c>
      <c r="I11" s="199" t="s">
        <v>493</v>
      </c>
      <c r="J11" s="200"/>
      <c r="K11" s="201"/>
    </row>
    <row r="12" spans="1:14" s="31" customFormat="1" x14ac:dyDescent="0.3">
      <c r="A12" s="101" t="s">
        <v>10</v>
      </c>
      <c r="B12" s="101" t="s">
        <v>438</v>
      </c>
      <c r="C12" s="101" t="s">
        <v>439</v>
      </c>
      <c r="D12" s="102">
        <v>45673</v>
      </c>
      <c r="E12" s="102">
        <v>45695</v>
      </c>
      <c r="F12" s="101" t="s">
        <v>14</v>
      </c>
      <c r="G12" s="103">
        <v>50526.97</v>
      </c>
      <c r="H12" s="102">
        <f>60+D12</f>
        <v>45733</v>
      </c>
      <c r="I12" s="102">
        <v>45757</v>
      </c>
      <c r="J12" s="103">
        <v>50463.5</v>
      </c>
      <c r="K12" s="100" t="s">
        <v>484</v>
      </c>
      <c r="L12" s="28">
        <f>+I12-E12</f>
        <v>62</v>
      </c>
      <c r="M12" s="30">
        <f>+J12-G12</f>
        <v>-63.470000000001164</v>
      </c>
    </row>
    <row r="13" spans="1:14" x14ac:dyDescent="0.3">
      <c r="A13" s="65" t="s">
        <v>10</v>
      </c>
      <c r="B13" s="65" t="s">
        <v>440</v>
      </c>
      <c r="C13" s="65" t="s">
        <v>442</v>
      </c>
      <c r="D13" s="66">
        <v>45672</v>
      </c>
      <c r="E13" s="66">
        <v>45691</v>
      </c>
      <c r="F13" s="65" t="s">
        <v>14</v>
      </c>
      <c r="G13" s="67">
        <v>53550.86</v>
      </c>
      <c r="H13" s="94">
        <v>45767</v>
      </c>
      <c r="I13" s="66">
        <v>45763</v>
      </c>
      <c r="J13" s="67">
        <v>53550.86</v>
      </c>
      <c r="K13" s="89" t="s">
        <v>484</v>
      </c>
    </row>
    <row r="14" spans="1:14" x14ac:dyDescent="0.3">
      <c r="A14" s="65" t="s">
        <v>10</v>
      </c>
      <c r="B14" s="65" t="s">
        <v>441</v>
      </c>
      <c r="C14" s="65" t="s">
        <v>442</v>
      </c>
      <c r="D14" s="66">
        <v>45672</v>
      </c>
      <c r="E14" s="66">
        <v>45691</v>
      </c>
      <c r="F14" s="65" t="s">
        <v>14</v>
      </c>
      <c r="G14" s="67">
        <v>52452.800000000003</v>
      </c>
      <c r="H14" s="94">
        <v>45767</v>
      </c>
      <c r="I14" s="66">
        <v>45763</v>
      </c>
      <c r="J14" s="67">
        <v>52452.800000000003</v>
      </c>
      <c r="K14" s="89" t="s">
        <v>484</v>
      </c>
    </row>
    <row r="15" spans="1:14" x14ac:dyDescent="0.3">
      <c r="A15" s="65">
        <f>-'2024'!G20</f>
        <v>0</v>
      </c>
      <c r="B15" s="65" t="s">
        <v>431</v>
      </c>
      <c r="C15" s="65" t="s">
        <v>432</v>
      </c>
      <c r="D15" s="66">
        <v>45672</v>
      </c>
      <c r="E15" s="66"/>
      <c r="F15" s="65" t="s">
        <v>14</v>
      </c>
      <c r="G15" s="67">
        <v>53089.73</v>
      </c>
      <c r="H15" s="94" t="s">
        <v>433</v>
      </c>
      <c r="I15" s="66">
        <v>45694</v>
      </c>
      <c r="J15" s="67">
        <v>15926.92</v>
      </c>
      <c r="K15" s="202" t="s">
        <v>484</v>
      </c>
    </row>
    <row r="16" spans="1:14" x14ac:dyDescent="0.3">
      <c r="A16" s="65"/>
      <c r="B16" s="65"/>
      <c r="C16" s="65"/>
      <c r="D16" s="66"/>
      <c r="E16" s="66"/>
      <c r="F16" s="65"/>
      <c r="G16" s="67"/>
      <c r="H16" s="94"/>
      <c r="I16" s="66">
        <v>45728</v>
      </c>
      <c r="J16" s="67">
        <v>37162.81</v>
      </c>
      <c r="K16" s="203"/>
    </row>
    <row r="17" spans="1:13" x14ac:dyDescent="0.3">
      <c r="A17" s="65" t="s">
        <v>10</v>
      </c>
      <c r="B17" s="65" t="s">
        <v>435</v>
      </c>
      <c r="C17" s="65" t="s">
        <v>436</v>
      </c>
      <c r="D17" s="66">
        <v>45682</v>
      </c>
      <c r="E17" s="66"/>
      <c r="F17" s="65" t="s">
        <v>14</v>
      </c>
      <c r="G17" s="67">
        <v>51888.75</v>
      </c>
      <c r="H17" s="94" t="s">
        <v>437</v>
      </c>
      <c r="I17" s="66">
        <v>45695</v>
      </c>
      <c r="J17" s="67">
        <v>51888.75</v>
      </c>
      <c r="K17" s="89" t="s">
        <v>484</v>
      </c>
    </row>
    <row r="18" spans="1:13" s="31" customFormat="1" x14ac:dyDescent="0.3">
      <c r="A18" s="65" t="s">
        <v>10</v>
      </c>
      <c r="B18" s="65" t="s">
        <v>443</v>
      </c>
      <c r="C18" s="65" t="s">
        <v>444</v>
      </c>
      <c r="D18" s="66">
        <v>45674</v>
      </c>
      <c r="E18" s="66"/>
      <c r="F18" s="65" t="s">
        <v>14</v>
      </c>
      <c r="G18" s="67">
        <v>49738.9</v>
      </c>
      <c r="H18" s="94">
        <f>60+D18</f>
        <v>45734</v>
      </c>
      <c r="I18" s="66">
        <v>45734</v>
      </c>
      <c r="J18" s="67">
        <v>49738.9</v>
      </c>
      <c r="K18" s="89" t="s">
        <v>484</v>
      </c>
      <c r="L18" s="30"/>
    </row>
    <row r="19" spans="1:13" s="31" customFormat="1" x14ac:dyDescent="0.3">
      <c r="A19" s="65" t="s">
        <v>10</v>
      </c>
      <c r="B19" s="65" t="s">
        <v>445</v>
      </c>
      <c r="C19" s="65" t="s">
        <v>444</v>
      </c>
      <c r="D19" s="66">
        <v>45674</v>
      </c>
      <c r="E19" s="66"/>
      <c r="F19" s="65" t="s">
        <v>14</v>
      </c>
      <c r="G19" s="67">
        <v>49320.19</v>
      </c>
      <c r="H19" s="94">
        <f>75+D19</f>
        <v>45749</v>
      </c>
      <c r="I19" s="66">
        <v>45740</v>
      </c>
      <c r="J19" s="67">
        <v>49320.19</v>
      </c>
      <c r="K19" s="89" t="s">
        <v>484</v>
      </c>
      <c r="L19" s="30"/>
    </row>
    <row r="20" spans="1:13" s="31" customFormat="1" x14ac:dyDescent="0.3">
      <c r="A20" s="65" t="s">
        <v>10</v>
      </c>
      <c r="B20" s="65" t="s">
        <v>446</v>
      </c>
      <c r="C20" s="65" t="s">
        <v>281</v>
      </c>
      <c r="D20" s="66">
        <v>45674</v>
      </c>
      <c r="E20" s="66"/>
      <c r="F20" s="65" t="s">
        <v>14</v>
      </c>
      <c r="G20" s="67">
        <v>53468.639999999999</v>
      </c>
      <c r="H20" s="94">
        <f>75+D20</f>
        <v>45749</v>
      </c>
      <c r="I20" s="66">
        <v>45749</v>
      </c>
      <c r="J20" s="67">
        <v>53468.639999999999</v>
      </c>
      <c r="K20" s="89" t="s">
        <v>484</v>
      </c>
      <c r="L20" s="38"/>
      <c r="M20" s="39"/>
    </row>
    <row r="21" spans="1:13" x14ac:dyDescent="0.3">
      <c r="A21" s="95" t="s">
        <v>64</v>
      </c>
      <c r="B21" s="95" t="s">
        <v>447</v>
      </c>
      <c r="C21" s="95" t="s">
        <v>448</v>
      </c>
      <c r="D21" s="96">
        <v>45674</v>
      </c>
      <c r="E21" s="96"/>
      <c r="F21" s="95" t="s">
        <v>14</v>
      </c>
      <c r="G21" s="97">
        <v>48103.74</v>
      </c>
      <c r="H21" s="98" t="s">
        <v>433</v>
      </c>
      <c r="I21" s="96">
        <v>45678</v>
      </c>
      <c r="J21" s="97"/>
      <c r="K21" s="99" t="s">
        <v>484</v>
      </c>
    </row>
    <row r="22" spans="1:13" x14ac:dyDescent="0.3">
      <c r="A22" s="65" t="s">
        <v>48</v>
      </c>
      <c r="B22" s="65" t="s">
        <v>421</v>
      </c>
      <c r="C22" s="65" t="s">
        <v>51</v>
      </c>
      <c r="D22" s="66">
        <v>45677</v>
      </c>
      <c r="E22" s="66">
        <v>45694</v>
      </c>
      <c r="F22" s="65" t="s">
        <v>14</v>
      </c>
      <c r="G22" s="67">
        <v>80686.05</v>
      </c>
      <c r="H22" s="66">
        <f t="shared" ref="H22:H31" si="3">65+D22</f>
        <v>45742</v>
      </c>
      <c r="I22" s="66">
        <v>45733</v>
      </c>
      <c r="J22" s="67">
        <v>80686.05</v>
      </c>
      <c r="K22" s="100" t="s">
        <v>484</v>
      </c>
      <c r="L22" s="28">
        <f>+I22-E22</f>
        <v>39</v>
      </c>
    </row>
    <row r="23" spans="1:13" x14ac:dyDescent="0.3">
      <c r="A23" s="65" t="s">
        <v>48</v>
      </c>
      <c r="B23" s="65" t="s">
        <v>422</v>
      </c>
      <c r="C23" s="65" t="s">
        <v>51</v>
      </c>
      <c r="D23" s="66">
        <v>45677</v>
      </c>
      <c r="E23" s="66"/>
      <c r="F23" s="65" t="s">
        <v>14</v>
      </c>
      <c r="G23" s="67">
        <v>80686.05</v>
      </c>
      <c r="H23" s="66">
        <f t="shared" si="3"/>
        <v>45742</v>
      </c>
      <c r="I23" s="66">
        <v>45733</v>
      </c>
      <c r="J23" s="67">
        <v>80686.05</v>
      </c>
      <c r="K23" s="100" t="s">
        <v>484</v>
      </c>
      <c r="L23" s="28">
        <f>+H23-D23</f>
        <v>65</v>
      </c>
    </row>
    <row r="24" spans="1:13" x14ac:dyDescent="0.3">
      <c r="A24" s="65" t="s">
        <v>48</v>
      </c>
      <c r="B24" s="65" t="s">
        <v>423</v>
      </c>
      <c r="C24" s="65" t="s">
        <v>51</v>
      </c>
      <c r="D24" s="66">
        <v>45677</v>
      </c>
      <c r="E24" s="66"/>
      <c r="F24" s="65" t="s">
        <v>14</v>
      </c>
      <c r="G24" s="67">
        <v>81487.649999999994</v>
      </c>
      <c r="H24" s="66">
        <f t="shared" si="3"/>
        <v>45742</v>
      </c>
      <c r="I24" s="66">
        <v>45733</v>
      </c>
      <c r="J24" s="67">
        <v>81487.649999999994</v>
      </c>
      <c r="K24" s="100" t="s">
        <v>484</v>
      </c>
    </row>
    <row r="25" spans="1:13" x14ac:dyDescent="0.3">
      <c r="A25" s="65" t="s">
        <v>48</v>
      </c>
      <c r="B25" s="65" t="s">
        <v>424</v>
      </c>
      <c r="C25" s="65" t="s">
        <v>51</v>
      </c>
      <c r="D25" s="66">
        <v>45677</v>
      </c>
      <c r="E25" s="66"/>
      <c r="F25" s="65" t="s">
        <v>14</v>
      </c>
      <c r="G25" s="67">
        <v>81487.649999999994</v>
      </c>
      <c r="H25" s="66">
        <f t="shared" si="3"/>
        <v>45742</v>
      </c>
      <c r="I25" s="66">
        <v>45733</v>
      </c>
      <c r="J25" s="67">
        <v>81487.649999999994</v>
      </c>
      <c r="K25" s="100" t="s">
        <v>484</v>
      </c>
    </row>
    <row r="26" spans="1:13" x14ac:dyDescent="0.3">
      <c r="A26" s="65" t="s">
        <v>48</v>
      </c>
      <c r="B26" s="65" t="s">
        <v>425</v>
      </c>
      <c r="C26" s="65" t="s">
        <v>51</v>
      </c>
      <c r="D26" s="66">
        <v>45677</v>
      </c>
      <c r="E26" s="66"/>
      <c r="F26" s="65" t="s">
        <v>14</v>
      </c>
      <c r="G26" s="67">
        <v>81487.649999999994</v>
      </c>
      <c r="H26" s="66">
        <f t="shared" si="3"/>
        <v>45742</v>
      </c>
      <c r="I26" s="66">
        <v>45733</v>
      </c>
      <c r="J26" s="67">
        <v>81487.649999999994</v>
      </c>
      <c r="K26" s="100" t="s">
        <v>484</v>
      </c>
    </row>
    <row r="27" spans="1:13" x14ac:dyDescent="0.3">
      <c r="A27" s="65" t="s">
        <v>48</v>
      </c>
      <c r="B27" s="65" t="s">
        <v>426</v>
      </c>
      <c r="C27" s="65" t="s">
        <v>51</v>
      </c>
      <c r="D27" s="66">
        <v>45677</v>
      </c>
      <c r="E27" s="66"/>
      <c r="F27" s="65" t="s">
        <v>14</v>
      </c>
      <c r="G27" s="67">
        <v>81487.649999999994</v>
      </c>
      <c r="H27" s="66">
        <f t="shared" si="3"/>
        <v>45742</v>
      </c>
      <c r="I27" s="66">
        <v>45733</v>
      </c>
      <c r="J27" s="67">
        <v>81487.649999999994</v>
      </c>
      <c r="K27" s="100" t="s">
        <v>484</v>
      </c>
    </row>
    <row r="28" spans="1:13" x14ac:dyDescent="0.3">
      <c r="A28" s="101" t="s">
        <v>48</v>
      </c>
      <c r="B28" s="101" t="s">
        <v>427</v>
      </c>
      <c r="C28" s="101" t="s">
        <v>51</v>
      </c>
      <c r="D28" s="102">
        <v>45677</v>
      </c>
      <c r="E28" s="102"/>
      <c r="F28" s="101" t="s">
        <v>14</v>
      </c>
      <c r="G28" s="103">
        <v>81487.649999999994</v>
      </c>
      <c r="H28" s="102">
        <f t="shared" si="3"/>
        <v>45742</v>
      </c>
      <c r="I28" s="102">
        <v>45735</v>
      </c>
      <c r="J28" s="103">
        <v>81487.649999999994</v>
      </c>
      <c r="K28" s="100" t="s">
        <v>484</v>
      </c>
    </row>
    <row r="29" spans="1:13" x14ac:dyDescent="0.3">
      <c r="A29" s="101" t="s">
        <v>48</v>
      </c>
      <c r="B29" s="101" t="s">
        <v>428</v>
      </c>
      <c r="C29" s="101" t="s">
        <v>51</v>
      </c>
      <c r="D29" s="102">
        <v>45677</v>
      </c>
      <c r="E29" s="102"/>
      <c r="F29" s="101" t="s">
        <v>14</v>
      </c>
      <c r="G29" s="103">
        <v>81487.649999999994</v>
      </c>
      <c r="H29" s="102">
        <f t="shared" si="3"/>
        <v>45742</v>
      </c>
      <c r="I29" s="102">
        <v>45735</v>
      </c>
      <c r="J29" s="103">
        <v>81487.649999999994</v>
      </c>
      <c r="K29" s="100" t="s">
        <v>484</v>
      </c>
    </row>
    <row r="30" spans="1:13" x14ac:dyDescent="0.3">
      <c r="A30" s="101" t="s">
        <v>48</v>
      </c>
      <c r="B30" s="101" t="s">
        <v>429</v>
      </c>
      <c r="C30" s="101" t="s">
        <v>51</v>
      </c>
      <c r="D30" s="102">
        <v>45677</v>
      </c>
      <c r="E30" s="102"/>
      <c r="F30" s="101" t="s">
        <v>14</v>
      </c>
      <c r="G30" s="103">
        <v>81487.649999999994</v>
      </c>
      <c r="H30" s="102">
        <f t="shared" si="3"/>
        <v>45742</v>
      </c>
      <c r="I30" s="102">
        <v>45735</v>
      </c>
      <c r="J30" s="103">
        <v>81487.649999999994</v>
      </c>
      <c r="K30" s="100" t="s">
        <v>484</v>
      </c>
    </row>
    <row r="31" spans="1:13" x14ac:dyDescent="0.3">
      <c r="A31" s="101" t="s">
        <v>48</v>
      </c>
      <c r="B31" s="101" t="s">
        <v>430</v>
      </c>
      <c r="C31" s="101" t="s">
        <v>51</v>
      </c>
      <c r="D31" s="102">
        <v>45677</v>
      </c>
      <c r="E31" s="102"/>
      <c r="F31" s="101" t="s">
        <v>14</v>
      </c>
      <c r="G31" s="103">
        <v>81487.649999999994</v>
      </c>
      <c r="H31" s="102">
        <f t="shared" si="3"/>
        <v>45742</v>
      </c>
      <c r="I31" s="102">
        <v>45735</v>
      </c>
      <c r="J31" s="103">
        <v>81487.649999999994</v>
      </c>
      <c r="K31" s="100" t="s">
        <v>484</v>
      </c>
    </row>
    <row r="32" spans="1:13" x14ac:dyDescent="0.3">
      <c r="A32" s="101" t="s">
        <v>189</v>
      </c>
      <c r="B32" s="101" t="s">
        <v>449</v>
      </c>
      <c r="C32" s="101" t="s">
        <v>450</v>
      </c>
      <c r="D32" s="102">
        <v>45685</v>
      </c>
      <c r="E32" s="102"/>
      <c r="F32" s="101" t="s">
        <v>14</v>
      </c>
      <c r="G32" s="103">
        <v>92217.5</v>
      </c>
      <c r="H32" s="102">
        <v>45761</v>
      </c>
      <c r="I32" s="102">
        <v>60577.51</v>
      </c>
      <c r="J32" s="103">
        <v>90577.51</v>
      </c>
      <c r="K32" s="100" t="s">
        <v>484</v>
      </c>
      <c r="L32" s="93" t="s">
        <v>511</v>
      </c>
    </row>
    <row r="33" spans="1:12" x14ac:dyDescent="0.3">
      <c r="A33" s="101" t="s">
        <v>10</v>
      </c>
      <c r="B33" s="101" t="s">
        <v>451</v>
      </c>
      <c r="C33" s="101" t="s">
        <v>439</v>
      </c>
      <c r="D33" s="102">
        <v>45686</v>
      </c>
      <c r="E33" s="102">
        <v>45687</v>
      </c>
      <c r="F33" s="101" t="s">
        <v>14</v>
      </c>
      <c r="G33" s="103">
        <v>49824.49</v>
      </c>
      <c r="H33" s="102">
        <v>45762</v>
      </c>
      <c r="I33" s="102">
        <v>45770</v>
      </c>
      <c r="J33" s="103">
        <v>49761.65</v>
      </c>
      <c r="K33" s="100" t="s">
        <v>484</v>
      </c>
      <c r="L33" s="116" t="s">
        <v>501</v>
      </c>
    </row>
    <row r="34" spans="1:12" x14ac:dyDescent="0.3">
      <c r="A34" s="101" t="s">
        <v>10</v>
      </c>
      <c r="B34" s="101" t="s">
        <v>452</v>
      </c>
      <c r="C34" s="101" t="s">
        <v>25</v>
      </c>
      <c r="D34" s="102">
        <v>45686</v>
      </c>
      <c r="E34" s="102"/>
      <c r="F34" s="101" t="s">
        <v>14</v>
      </c>
      <c r="G34" s="103">
        <v>53542.33</v>
      </c>
      <c r="H34" s="102">
        <f>60+D34</f>
        <v>45746</v>
      </c>
      <c r="I34" s="102">
        <v>45798</v>
      </c>
      <c r="J34" s="103">
        <v>53542.33</v>
      </c>
      <c r="K34" s="100" t="s">
        <v>484</v>
      </c>
    </row>
    <row r="35" spans="1:12" s="31" customFormat="1" x14ac:dyDescent="0.3">
      <c r="A35" s="65" t="s">
        <v>10</v>
      </c>
      <c r="B35" s="65" t="s">
        <v>453</v>
      </c>
      <c r="C35" s="65" t="s">
        <v>439</v>
      </c>
      <c r="D35" s="66">
        <v>45692</v>
      </c>
      <c r="E35" s="66">
        <v>45694</v>
      </c>
      <c r="F35" s="65" t="s">
        <v>14</v>
      </c>
      <c r="G35" s="67">
        <v>51855.37</v>
      </c>
      <c r="H35" s="66">
        <v>45769</v>
      </c>
      <c r="I35" s="66">
        <v>45786</v>
      </c>
      <c r="J35" s="67">
        <v>71790.7</v>
      </c>
      <c r="K35" s="89" t="s">
        <v>484</v>
      </c>
      <c r="L35" s="158" t="s">
        <v>501</v>
      </c>
    </row>
    <row r="36" spans="1:12" x14ac:dyDescent="0.3">
      <c r="A36" s="101" t="s">
        <v>10</v>
      </c>
      <c r="B36" s="101" t="s">
        <v>454</v>
      </c>
      <c r="C36" s="101" t="s">
        <v>110</v>
      </c>
      <c r="D36" s="102">
        <v>45695</v>
      </c>
      <c r="E36" s="102"/>
      <c r="F36" s="101" t="s">
        <v>14</v>
      </c>
      <c r="G36" s="103">
        <v>53591.62</v>
      </c>
      <c r="H36" s="102">
        <f>45+D36</f>
        <v>45740</v>
      </c>
      <c r="I36" s="102">
        <v>45721</v>
      </c>
      <c r="J36" s="103">
        <v>174930.44</v>
      </c>
      <c r="K36" s="100" t="s">
        <v>484</v>
      </c>
      <c r="L36" s="108" t="s">
        <v>528</v>
      </c>
    </row>
    <row r="37" spans="1:12" x14ac:dyDescent="0.3">
      <c r="A37" s="65" t="s">
        <v>10</v>
      </c>
      <c r="B37" s="65" t="s">
        <v>455</v>
      </c>
      <c r="C37" s="65" t="s">
        <v>442</v>
      </c>
      <c r="D37" s="66">
        <v>45695</v>
      </c>
      <c r="E37" s="66"/>
      <c r="F37" s="65" t="s">
        <v>14</v>
      </c>
      <c r="G37" s="67">
        <v>53982.66</v>
      </c>
      <c r="H37" s="66">
        <v>45774</v>
      </c>
      <c r="I37" s="66">
        <v>45770</v>
      </c>
      <c r="J37" s="67">
        <v>53982.66</v>
      </c>
      <c r="K37" s="89" t="s">
        <v>484</v>
      </c>
    </row>
    <row r="38" spans="1:12" x14ac:dyDescent="0.3">
      <c r="A38" s="65" t="s">
        <v>10</v>
      </c>
      <c r="B38" s="65" t="s">
        <v>456</v>
      </c>
      <c r="C38" s="65" t="s">
        <v>442</v>
      </c>
      <c r="D38" s="66">
        <v>45695</v>
      </c>
      <c r="E38" s="66"/>
      <c r="F38" s="65" t="s">
        <v>14</v>
      </c>
      <c r="G38" s="67">
        <v>53873.56</v>
      </c>
      <c r="H38" s="66">
        <v>45784</v>
      </c>
      <c r="I38" s="66">
        <v>45783</v>
      </c>
      <c r="J38" s="67">
        <v>52873.56</v>
      </c>
      <c r="K38" s="89" t="s">
        <v>484</v>
      </c>
    </row>
    <row r="39" spans="1:12" x14ac:dyDescent="0.3">
      <c r="A39" s="65" t="s">
        <v>10</v>
      </c>
      <c r="B39" s="65" t="s">
        <v>457</v>
      </c>
      <c r="C39" s="65" t="s">
        <v>444</v>
      </c>
      <c r="D39" s="66">
        <v>45699</v>
      </c>
      <c r="E39" s="66"/>
      <c r="F39" s="65" t="s">
        <v>14</v>
      </c>
      <c r="G39" s="67">
        <v>49103.92</v>
      </c>
      <c r="H39" s="66">
        <f>75+D39</f>
        <v>45774</v>
      </c>
      <c r="I39" s="66">
        <v>45758</v>
      </c>
      <c r="J39" s="67">
        <v>49103.92</v>
      </c>
      <c r="K39" s="89" t="s">
        <v>484</v>
      </c>
    </row>
    <row r="40" spans="1:12" x14ac:dyDescent="0.3">
      <c r="A40" s="65" t="s">
        <v>10</v>
      </c>
      <c r="B40" s="101" t="s">
        <v>458</v>
      </c>
      <c r="C40" s="65" t="s">
        <v>444</v>
      </c>
      <c r="D40" s="66">
        <v>45700</v>
      </c>
      <c r="E40" s="66"/>
      <c r="F40" s="65" t="s">
        <v>14</v>
      </c>
      <c r="G40" s="67">
        <v>49667.68</v>
      </c>
      <c r="H40" s="66">
        <f>75+D40</f>
        <v>45775</v>
      </c>
      <c r="I40" s="66">
        <v>45758</v>
      </c>
      <c r="J40" s="67">
        <v>49667.68</v>
      </c>
      <c r="K40" s="89" t="s">
        <v>484</v>
      </c>
    </row>
    <row r="41" spans="1:12" s="40" customFormat="1" x14ac:dyDescent="0.3">
      <c r="A41" s="104" t="s">
        <v>10</v>
      </c>
      <c r="B41" s="104" t="s">
        <v>459</v>
      </c>
      <c r="C41" s="104" t="s">
        <v>25</v>
      </c>
      <c r="D41" s="105">
        <v>45700</v>
      </c>
      <c r="E41" s="105">
        <v>45706</v>
      </c>
      <c r="F41" s="104" t="s">
        <v>14</v>
      </c>
      <c r="G41" s="106">
        <v>56742.080000000002</v>
      </c>
      <c r="H41" s="105">
        <f>60+D41</f>
        <v>45760</v>
      </c>
      <c r="I41" s="105"/>
      <c r="J41" s="106"/>
      <c r="K41" s="107"/>
      <c r="L41" s="204" t="s">
        <v>501</v>
      </c>
    </row>
    <row r="42" spans="1:12" s="40" customFormat="1" x14ac:dyDescent="0.3">
      <c r="A42" s="104" t="s">
        <v>10</v>
      </c>
      <c r="B42" s="104" t="s">
        <v>460</v>
      </c>
      <c r="C42" s="104" t="s">
        <v>25</v>
      </c>
      <c r="D42" s="105">
        <v>45700</v>
      </c>
      <c r="E42" s="105"/>
      <c r="F42" s="104" t="s">
        <v>14</v>
      </c>
      <c r="G42" s="106">
        <v>55052.480000000003</v>
      </c>
      <c r="H42" s="105">
        <f t="shared" ref="H42:H44" si="4">60+D42</f>
        <v>45760</v>
      </c>
      <c r="I42" s="105"/>
      <c r="J42" s="106"/>
      <c r="K42" s="107"/>
      <c r="L42" s="204"/>
    </row>
    <row r="43" spans="1:12" s="40" customFormat="1" x14ac:dyDescent="0.3">
      <c r="A43" s="104" t="s">
        <v>10</v>
      </c>
      <c r="B43" s="104" t="s">
        <v>461</v>
      </c>
      <c r="C43" s="104" t="s">
        <v>25</v>
      </c>
      <c r="D43" s="105">
        <v>45700</v>
      </c>
      <c r="E43" s="105"/>
      <c r="F43" s="104" t="s">
        <v>14</v>
      </c>
      <c r="G43" s="106">
        <v>54470.400000000001</v>
      </c>
      <c r="H43" s="105">
        <f t="shared" si="4"/>
        <v>45760</v>
      </c>
      <c r="I43" s="105"/>
      <c r="J43" s="106"/>
      <c r="K43" s="107"/>
      <c r="L43" s="204"/>
    </row>
    <row r="44" spans="1:12" s="40" customFormat="1" x14ac:dyDescent="0.3">
      <c r="A44" s="112" t="s">
        <v>10</v>
      </c>
      <c r="B44" s="112" t="s">
        <v>462</v>
      </c>
      <c r="C44" s="112" t="s">
        <v>25</v>
      </c>
      <c r="D44" s="113">
        <v>45700</v>
      </c>
      <c r="E44" s="113"/>
      <c r="F44" s="112" t="s">
        <v>14</v>
      </c>
      <c r="G44" s="114">
        <v>53032</v>
      </c>
      <c r="H44" s="105">
        <f t="shared" si="4"/>
        <v>45760</v>
      </c>
      <c r="I44" s="113"/>
      <c r="J44" s="114"/>
      <c r="K44" s="115"/>
      <c r="L44" s="204"/>
    </row>
    <row r="45" spans="1:12" x14ac:dyDescent="0.3">
      <c r="A45" s="65" t="s">
        <v>48</v>
      </c>
      <c r="B45" s="65" t="s">
        <v>463</v>
      </c>
      <c r="C45" s="65" t="s">
        <v>51</v>
      </c>
      <c r="D45" s="66">
        <v>45700</v>
      </c>
      <c r="E45" s="66"/>
      <c r="F45" s="65" t="s">
        <v>14</v>
      </c>
      <c r="G45" s="67">
        <v>81487.649999999994</v>
      </c>
      <c r="H45" s="66">
        <f>50+D45</f>
        <v>45750</v>
      </c>
      <c r="I45" s="66">
        <v>45743</v>
      </c>
      <c r="J45" s="67">
        <v>81487.649999999994</v>
      </c>
      <c r="K45" s="89" t="s">
        <v>484</v>
      </c>
    </row>
    <row r="46" spans="1:12" x14ac:dyDescent="0.3">
      <c r="A46" s="65" t="s">
        <v>48</v>
      </c>
      <c r="B46" s="65" t="s">
        <v>464</v>
      </c>
      <c r="C46" s="65" t="s">
        <v>51</v>
      </c>
      <c r="D46" s="66">
        <v>45700</v>
      </c>
      <c r="E46" s="66"/>
      <c r="F46" s="65" t="s">
        <v>14</v>
      </c>
      <c r="G46" s="67">
        <v>81487.649999999994</v>
      </c>
      <c r="H46" s="66">
        <f t="shared" ref="H46:H48" si="5">50+D46</f>
        <v>45750</v>
      </c>
      <c r="I46" s="66">
        <v>45743</v>
      </c>
      <c r="J46" s="67">
        <v>81487.649999999994</v>
      </c>
      <c r="K46" s="89" t="s">
        <v>484</v>
      </c>
    </row>
    <row r="47" spans="1:12" x14ac:dyDescent="0.3">
      <c r="A47" s="65" t="s">
        <v>48</v>
      </c>
      <c r="B47" s="65" t="s">
        <v>465</v>
      </c>
      <c r="C47" s="65" t="s">
        <v>51</v>
      </c>
      <c r="D47" s="66">
        <v>45700</v>
      </c>
      <c r="E47" s="66"/>
      <c r="F47" s="65" t="s">
        <v>14</v>
      </c>
      <c r="G47" s="67">
        <v>81487.649999999994</v>
      </c>
      <c r="H47" s="66">
        <f t="shared" si="5"/>
        <v>45750</v>
      </c>
      <c r="I47" s="66">
        <v>45743</v>
      </c>
      <c r="J47" s="67">
        <v>81487.649999999994</v>
      </c>
      <c r="K47" s="89" t="s">
        <v>484</v>
      </c>
    </row>
    <row r="48" spans="1:12" x14ac:dyDescent="0.3">
      <c r="A48" s="65" t="s">
        <v>48</v>
      </c>
      <c r="B48" s="65" t="s">
        <v>466</v>
      </c>
      <c r="C48" s="65" t="s">
        <v>51</v>
      </c>
      <c r="D48" s="66">
        <v>45700</v>
      </c>
      <c r="E48" s="66"/>
      <c r="F48" s="65" t="s">
        <v>14</v>
      </c>
      <c r="G48" s="67">
        <v>81487.649999999994</v>
      </c>
      <c r="H48" s="66">
        <f t="shared" si="5"/>
        <v>45750</v>
      </c>
      <c r="I48" s="66">
        <v>45743</v>
      </c>
      <c r="J48" s="67">
        <v>81487.649999999994</v>
      </c>
      <c r="K48" s="89" t="s">
        <v>484</v>
      </c>
      <c r="L48" s="28">
        <f>+I48-D48</f>
        <v>43</v>
      </c>
    </row>
    <row r="49" spans="1:12" ht="14.4" customHeight="1" x14ac:dyDescent="0.3">
      <c r="A49" s="183" t="s">
        <v>48</v>
      </c>
      <c r="B49" s="183" t="s">
        <v>467</v>
      </c>
      <c r="C49" s="183" t="s">
        <v>51</v>
      </c>
      <c r="D49" s="184">
        <v>45700</v>
      </c>
      <c r="E49" s="184">
        <v>45807</v>
      </c>
      <c r="F49" s="183" t="s">
        <v>14</v>
      </c>
      <c r="G49" s="185">
        <v>80335.350000000006</v>
      </c>
      <c r="H49" s="184">
        <f>45+E49</f>
        <v>45852</v>
      </c>
      <c r="I49" s="205" t="s">
        <v>529</v>
      </c>
      <c r="J49" s="206"/>
      <c r="K49" s="207"/>
    </row>
    <row r="50" spans="1:12" ht="14.4" customHeight="1" x14ac:dyDescent="0.3">
      <c r="A50" s="183" t="s">
        <v>48</v>
      </c>
      <c r="B50" s="183" t="s">
        <v>468</v>
      </c>
      <c r="C50" s="183" t="s">
        <v>51</v>
      </c>
      <c r="D50" s="184">
        <v>45700</v>
      </c>
      <c r="E50" s="184">
        <v>45807</v>
      </c>
      <c r="F50" s="183" t="s">
        <v>14</v>
      </c>
      <c r="G50" s="185">
        <v>80335.350000000006</v>
      </c>
      <c r="H50" s="184">
        <f t="shared" ref="H50:H56" si="6">45+E50</f>
        <v>45852</v>
      </c>
      <c r="I50" s="208"/>
      <c r="J50" s="209"/>
      <c r="K50" s="210"/>
    </row>
    <row r="51" spans="1:12" ht="14.4" customHeight="1" x14ac:dyDescent="0.3">
      <c r="A51" s="183" t="s">
        <v>48</v>
      </c>
      <c r="B51" s="183" t="s">
        <v>469</v>
      </c>
      <c r="C51" s="183" t="s">
        <v>51</v>
      </c>
      <c r="D51" s="184">
        <v>45700</v>
      </c>
      <c r="E51" s="184">
        <v>45807</v>
      </c>
      <c r="F51" s="183" t="s">
        <v>14</v>
      </c>
      <c r="G51" s="185">
        <v>80335.350000000006</v>
      </c>
      <c r="H51" s="184">
        <f t="shared" si="6"/>
        <v>45852</v>
      </c>
      <c r="I51" s="208"/>
      <c r="J51" s="209"/>
      <c r="K51" s="210"/>
    </row>
    <row r="52" spans="1:12" ht="14.4" customHeight="1" x14ac:dyDescent="0.3">
      <c r="A52" s="183" t="s">
        <v>48</v>
      </c>
      <c r="B52" s="183" t="s">
        <v>470</v>
      </c>
      <c r="C52" s="183" t="s">
        <v>51</v>
      </c>
      <c r="D52" s="184">
        <v>45700</v>
      </c>
      <c r="E52" s="184">
        <v>45807</v>
      </c>
      <c r="F52" s="183" t="s">
        <v>14</v>
      </c>
      <c r="G52" s="185">
        <v>80335.350000000006</v>
      </c>
      <c r="H52" s="184">
        <f t="shared" si="6"/>
        <v>45852</v>
      </c>
      <c r="I52" s="208"/>
      <c r="J52" s="209"/>
      <c r="K52" s="210"/>
    </row>
    <row r="53" spans="1:12" ht="14.4" customHeight="1" x14ac:dyDescent="0.3">
      <c r="A53" s="183" t="s">
        <v>48</v>
      </c>
      <c r="B53" s="183" t="s">
        <v>471</v>
      </c>
      <c r="C53" s="183" t="s">
        <v>51</v>
      </c>
      <c r="D53" s="184">
        <v>45700</v>
      </c>
      <c r="E53" s="184">
        <v>45807</v>
      </c>
      <c r="F53" s="183" t="s">
        <v>14</v>
      </c>
      <c r="G53" s="185">
        <v>80335.350000000006</v>
      </c>
      <c r="H53" s="184">
        <f t="shared" si="6"/>
        <v>45852</v>
      </c>
      <c r="I53" s="208"/>
      <c r="J53" s="209"/>
      <c r="K53" s="210"/>
    </row>
    <row r="54" spans="1:12" ht="14.4" customHeight="1" x14ac:dyDescent="0.3">
      <c r="A54" s="183" t="s">
        <v>48</v>
      </c>
      <c r="B54" s="183" t="s">
        <v>472</v>
      </c>
      <c r="C54" s="183" t="s">
        <v>51</v>
      </c>
      <c r="D54" s="184">
        <v>45700</v>
      </c>
      <c r="E54" s="184">
        <v>45807</v>
      </c>
      <c r="F54" s="183" t="s">
        <v>14</v>
      </c>
      <c r="G54" s="185">
        <v>80335.350000000006</v>
      </c>
      <c r="H54" s="184">
        <f t="shared" si="6"/>
        <v>45852</v>
      </c>
      <c r="I54" s="208"/>
      <c r="J54" s="209"/>
      <c r="K54" s="210"/>
    </row>
    <row r="55" spans="1:12" ht="14.4" customHeight="1" x14ac:dyDescent="0.3">
      <c r="A55" s="183" t="s">
        <v>48</v>
      </c>
      <c r="B55" s="183" t="s">
        <v>473</v>
      </c>
      <c r="C55" s="183" t="s">
        <v>51</v>
      </c>
      <c r="D55" s="184">
        <v>45700</v>
      </c>
      <c r="E55" s="184">
        <v>45807</v>
      </c>
      <c r="F55" s="183" t="s">
        <v>14</v>
      </c>
      <c r="G55" s="185">
        <v>80335.350000000006</v>
      </c>
      <c r="H55" s="184">
        <f t="shared" si="6"/>
        <v>45852</v>
      </c>
      <c r="I55" s="208"/>
      <c r="J55" s="209"/>
      <c r="K55" s="210"/>
    </row>
    <row r="56" spans="1:12" ht="14.4" customHeight="1" x14ac:dyDescent="0.3">
      <c r="A56" s="183" t="s">
        <v>48</v>
      </c>
      <c r="B56" s="183" t="s">
        <v>474</v>
      </c>
      <c r="C56" s="183" t="s">
        <v>51</v>
      </c>
      <c r="D56" s="184">
        <v>45700</v>
      </c>
      <c r="E56" s="184">
        <v>45807</v>
      </c>
      <c r="F56" s="183" t="s">
        <v>14</v>
      </c>
      <c r="G56" s="185">
        <v>80335.350000000006</v>
      </c>
      <c r="H56" s="184">
        <f t="shared" si="6"/>
        <v>45852</v>
      </c>
      <c r="I56" s="211"/>
      <c r="J56" s="212"/>
      <c r="K56" s="213"/>
    </row>
    <row r="57" spans="1:12" ht="14.4" customHeight="1" x14ac:dyDescent="0.3">
      <c r="A57" s="6" t="s">
        <v>28</v>
      </c>
      <c r="B57" s="6" t="s">
        <v>475</v>
      </c>
      <c r="C57" s="6" t="s">
        <v>490</v>
      </c>
      <c r="D57" s="7">
        <v>45702</v>
      </c>
      <c r="E57" s="7"/>
      <c r="F57" s="27" t="s">
        <v>14</v>
      </c>
      <c r="G57" s="15">
        <v>1182.8</v>
      </c>
      <c r="H57" s="7">
        <f t="shared" ref="H57:H62" si="7">65+D57</f>
        <v>45767</v>
      </c>
      <c r="I57" s="7"/>
      <c r="J57" s="15"/>
      <c r="K57" s="50"/>
    </row>
    <row r="58" spans="1:12" ht="14.4" customHeight="1" x14ac:dyDescent="0.3">
      <c r="A58" s="65" t="s">
        <v>28</v>
      </c>
      <c r="B58" s="65" t="s">
        <v>485</v>
      </c>
      <c r="C58" s="65" t="s">
        <v>491</v>
      </c>
      <c r="D58" s="66">
        <v>45706</v>
      </c>
      <c r="E58" s="66"/>
      <c r="F58" s="65" t="s">
        <v>14</v>
      </c>
      <c r="G58" s="67">
        <v>70014.240000000005</v>
      </c>
      <c r="H58" s="66">
        <f t="shared" si="7"/>
        <v>45771</v>
      </c>
      <c r="I58" s="66">
        <v>45812</v>
      </c>
      <c r="J58" s="67">
        <v>70014.240000000005</v>
      </c>
      <c r="K58" s="89" t="s">
        <v>484</v>
      </c>
    </row>
    <row r="59" spans="1:12" ht="14.4" customHeight="1" x14ac:dyDescent="0.3">
      <c r="A59" s="65" t="s">
        <v>28</v>
      </c>
      <c r="B59" s="65" t="s">
        <v>486</v>
      </c>
      <c r="C59" s="65" t="s">
        <v>491</v>
      </c>
      <c r="D59" s="66">
        <v>45706</v>
      </c>
      <c r="E59" s="66"/>
      <c r="F59" s="65" t="s">
        <v>14</v>
      </c>
      <c r="G59" s="67">
        <v>69745.2</v>
      </c>
      <c r="H59" s="66">
        <f t="shared" si="7"/>
        <v>45771</v>
      </c>
      <c r="I59" s="66">
        <v>45812</v>
      </c>
      <c r="J59" s="67">
        <v>69745.2</v>
      </c>
      <c r="K59" s="89" t="s">
        <v>484</v>
      </c>
    </row>
    <row r="60" spans="1:12" ht="14.4" customHeight="1" x14ac:dyDescent="0.3">
      <c r="A60" s="65" t="s">
        <v>28</v>
      </c>
      <c r="B60" s="65" t="s">
        <v>487</v>
      </c>
      <c r="C60" s="65" t="s">
        <v>491</v>
      </c>
      <c r="D60" s="66">
        <v>45706</v>
      </c>
      <c r="E60" s="66"/>
      <c r="F60" s="65" t="s">
        <v>14</v>
      </c>
      <c r="G60" s="67">
        <v>71393.66</v>
      </c>
      <c r="H60" s="66">
        <f t="shared" si="7"/>
        <v>45771</v>
      </c>
      <c r="I60" s="66">
        <v>45812</v>
      </c>
      <c r="J60" s="67">
        <v>71393.66</v>
      </c>
      <c r="K60" s="89" t="s">
        <v>484</v>
      </c>
    </row>
    <row r="61" spans="1:12" ht="14.4" customHeight="1" x14ac:dyDescent="0.3">
      <c r="A61" s="65" t="s">
        <v>28</v>
      </c>
      <c r="B61" s="65" t="s">
        <v>488</v>
      </c>
      <c r="C61" s="65" t="s">
        <v>491</v>
      </c>
      <c r="D61" s="66">
        <v>45706</v>
      </c>
      <c r="E61" s="66"/>
      <c r="F61" s="65" t="s">
        <v>14</v>
      </c>
      <c r="G61" s="67">
        <v>70907.62</v>
      </c>
      <c r="H61" s="66">
        <f t="shared" si="7"/>
        <v>45771</v>
      </c>
      <c r="I61" s="66">
        <v>45812</v>
      </c>
      <c r="J61" s="67">
        <v>70907.62</v>
      </c>
      <c r="K61" s="89" t="s">
        <v>484</v>
      </c>
    </row>
    <row r="62" spans="1:12" ht="14.4" customHeight="1" x14ac:dyDescent="0.3">
      <c r="A62" s="65" t="s">
        <v>28</v>
      </c>
      <c r="B62" s="65" t="s">
        <v>489</v>
      </c>
      <c r="C62" s="65" t="s">
        <v>491</v>
      </c>
      <c r="D62" s="66">
        <v>45706</v>
      </c>
      <c r="E62" s="66"/>
      <c r="F62" s="65" t="s">
        <v>14</v>
      </c>
      <c r="G62" s="67">
        <v>70797.8</v>
      </c>
      <c r="H62" s="66">
        <f t="shared" si="7"/>
        <v>45771</v>
      </c>
      <c r="I62" s="66">
        <v>45812</v>
      </c>
      <c r="J62" s="67">
        <v>70797.8</v>
      </c>
      <c r="K62" s="89" t="s">
        <v>484</v>
      </c>
    </row>
    <row r="63" spans="1:12" ht="14.4" customHeight="1" x14ac:dyDescent="0.3">
      <c r="A63" s="65" t="s">
        <v>48</v>
      </c>
      <c r="B63" s="65" t="s">
        <v>492</v>
      </c>
      <c r="C63" s="65" t="s">
        <v>213</v>
      </c>
      <c r="D63" s="66">
        <v>45739</v>
      </c>
      <c r="E63" s="66">
        <v>45756</v>
      </c>
      <c r="F63" s="65" t="s">
        <v>14</v>
      </c>
      <c r="G63" s="67">
        <v>51679.199999999997</v>
      </c>
      <c r="H63" s="66">
        <f>65+E63</f>
        <v>45821</v>
      </c>
      <c r="I63" s="7"/>
      <c r="J63" s="15"/>
      <c r="K63" s="50"/>
    </row>
    <row r="64" spans="1:12" ht="14.4" customHeight="1" x14ac:dyDescent="0.3">
      <c r="A64" s="65" t="s">
        <v>10</v>
      </c>
      <c r="B64" s="65" t="s">
        <v>495</v>
      </c>
      <c r="C64" s="65" t="s">
        <v>444</v>
      </c>
      <c r="D64" s="66">
        <v>45721</v>
      </c>
      <c r="E64" s="66"/>
      <c r="F64" s="65" t="s">
        <v>14</v>
      </c>
      <c r="G64" s="67">
        <v>51553.14</v>
      </c>
      <c r="H64" s="66">
        <f>60+D64</f>
        <v>45781</v>
      </c>
      <c r="I64" s="7"/>
      <c r="J64" s="15"/>
      <c r="K64" s="50"/>
      <c r="L64" s="116" t="s">
        <v>501</v>
      </c>
    </row>
    <row r="65" spans="1:12" ht="14.4" customHeight="1" x14ac:dyDescent="0.3">
      <c r="A65" s="65" t="s">
        <v>28</v>
      </c>
      <c r="B65" s="65" t="s">
        <v>497</v>
      </c>
      <c r="C65" s="65" t="s">
        <v>491</v>
      </c>
      <c r="D65" s="66">
        <v>45722</v>
      </c>
      <c r="E65" s="66"/>
      <c r="F65" s="65" t="s">
        <v>14</v>
      </c>
      <c r="G65" s="67">
        <v>72090</v>
      </c>
      <c r="H65" s="66">
        <f t="shared" ref="H65:H71" si="8">60+D65</f>
        <v>45782</v>
      </c>
      <c r="I65" s="66">
        <v>45812</v>
      </c>
      <c r="J65" s="67">
        <v>72090</v>
      </c>
      <c r="K65" s="89" t="s">
        <v>484</v>
      </c>
    </row>
    <row r="66" spans="1:12" ht="14.4" customHeight="1" x14ac:dyDescent="0.3">
      <c r="A66" s="229" t="s">
        <v>28</v>
      </c>
      <c r="B66" s="229" t="s">
        <v>498</v>
      </c>
      <c r="C66" s="229" t="s">
        <v>491</v>
      </c>
      <c r="D66" s="227">
        <v>45723</v>
      </c>
      <c r="E66" s="227"/>
      <c r="F66" s="223" t="s">
        <v>14</v>
      </c>
      <c r="G66" s="225">
        <v>71092.97</v>
      </c>
      <c r="H66" s="227">
        <f t="shared" si="8"/>
        <v>45783</v>
      </c>
      <c r="I66" s="11">
        <v>45812</v>
      </c>
      <c r="J66" s="16">
        <v>70512.97</v>
      </c>
      <c r="K66" s="166" t="s">
        <v>484</v>
      </c>
    </row>
    <row r="67" spans="1:12" ht="14.4" customHeight="1" x14ac:dyDescent="0.3">
      <c r="A67" s="230"/>
      <c r="B67" s="230"/>
      <c r="C67" s="230"/>
      <c r="D67" s="228"/>
      <c r="E67" s="228"/>
      <c r="F67" s="224"/>
      <c r="G67" s="226"/>
      <c r="H67" s="228"/>
      <c r="I67" s="85" t="s">
        <v>509</v>
      </c>
      <c r="J67" s="86">
        <f>+G66-J66</f>
        <v>580</v>
      </c>
      <c r="K67" s="50"/>
    </row>
    <row r="68" spans="1:12" ht="14.4" customHeight="1" x14ac:dyDescent="0.3">
      <c r="A68" s="65" t="s">
        <v>10</v>
      </c>
      <c r="B68" s="65" t="s">
        <v>499</v>
      </c>
      <c r="C68" s="65" t="s">
        <v>442</v>
      </c>
      <c r="D68" s="66">
        <v>45726</v>
      </c>
      <c r="E68" s="66"/>
      <c r="F68" s="65" t="s">
        <v>14</v>
      </c>
      <c r="G68" s="67">
        <v>52343.199999999997</v>
      </c>
      <c r="H68" s="66">
        <f t="shared" si="8"/>
        <v>45786</v>
      </c>
      <c r="I68" s="66"/>
      <c r="J68" s="67"/>
      <c r="K68" s="89"/>
      <c r="L68" s="116" t="s">
        <v>501</v>
      </c>
    </row>
    <row r="69" spans="1:12" ht="14.4" customHeight="1" x14ac:dyDescent="0.3">
      <c r="A69" s="65" t="s">
        <v>10</v>
      </c>
      <c r="B69" s="65" t="s">
        <v>500</v>
      </c>
      <c r="C69" s="65" t="s">
        <v>442</v>
      </c>
      <c r="D69" s="66">
        <v>45726</v>
      </c>
      <c r="E69" s="66"/>
      <c r="F69" s="65" t="s">
        <v>14</v>
      </c>
      <c r="G69" s="67">
        <v>54133.65</v>
      </c>
      <c r="H69" s="66">
        <f t="shared" si="8"/>
        <v>45786</v>
      </c>
      <c r="I69" s="102">
        <v>45824</v>
      </c>
      <c r="J69" s="103">
        <v>54133.65</v>
      </c>
      <c r="K69" s="100" t="s">
        <v>484</v>
      </c>
      <c r="L69" s="116" t="s">
        <v>501</v>
      </c>
    </row>
    <row r="70" spans="1:12" ht="14.4" customHeight="1" x14ac:dyDescent="0.3">
      <c r="A70" s="65" t="s">
        <v>189</v>
      </c>
      <c r="B70" s="65" t="s">
        <v>502</v>
      </c>
      <c r="C70" s="65" t="s">
        <v>210</v>
      </c>
      <c r="D70" s="66">
        <v>45733</v>
      </c>
      <c r="E70" s="66"/>
      <c r="F70" s="65" t="s">
        <v>14</v>
      </c>
      <c r="G70" s="67">
        <v>178312.81</v>
      </c>
      <c r="H70" s="66">
        <f t="shared" si="8"/>
        <v>45793</v>
      </c>
      <c r="I70" s="66">
        <v>45853</v>
      </c>
      <c r="J70" s="67">
        <v>173604.52</v>
      </c>
      <c r="K70" s="89" t="s">
        <v>484</v>
      </c>
      <c r="L70" s="28" t="s">
        <v>508</v>
      </c>
    </row>
    <row r="71" spans="1:12" ht="14.4" customHeight="1" x14ac:dyDescent="0.3">
      <c r="A71" s="229" t="s">
        <v>28</v>
      </c>
      <c r="B71" s="229" t="s">
        <v>503</v>
      </c>
      <c r="C71" s="229" t="s">
        <v>491</v>
      </c>
      <c r="D71" s="227">
        <v>45733</v>
      </c>
      <c r="E71" s="227"/>
      <c r="F71" s="223" t="s">
        <v>14</v>
      </c>
      <c r="G71" s="225">
        <v>70507.48</v>
      </c>
      <c r="H71" s="227">
        <f t="shared" si="8"/>
        <v>45793</v>
      </c>
      <c r="I71" s="11">
        <v>45826</v>
      </c>
      <c r="J71" s="16">
        <v>70075.360000000001</v>
      </c>
      <c r="K71" s="166" t="s">
        <v>484</v>
      </c>
    </row>
    <row r="72" spans="1:12" ht="14.4" customHeight="1" x14ac:dyDescent="0.3">
      <c r="A72" s="230"/>
      <c r="B72" s="230"/>
      <c r="C72" s="230"/>
      <c r="D72" s="228"/>
      <c r="E72" s="228"/>
      <c r="F72" s="224"/>
      <c r="G72" s="226"/>
      <c r="H72" s="228"/>
      <c r="I72" s="85" t="s">
        <v>509</v>
      </c>
      <c r="J72" s="86">
        <f>+G71-J71</f>
        <v>432.11999999999534</v>
      </c>
      <c r="K72" s="50"/>
    </row>
    <row r="73" spans="1:12" ht="14.4" customHeight="1" x14ac:dyDescent="0.3">
      <c r="A73" s="65" t="s">
        <v>10</v>
      </c>
      <c r="B73" s="65" t="s">
        <v>504</v>
      </c>
      <c r="C73" s="65" t="s">
        <v>444</v>
      </c>
      <c r="D73" s="66">
        <v>45734</v>
      </c>
      <c r="E73" s="66"/>
      <c r="F73" s="65" t="s">
        <v>14</v>
      </c>
      <c r="G73" s="67">
        <v>51513.52</v>
      </c>
      <c r="H73" s="66">
        <f>75+D73</f>
        <v>45809</v>
      </c>
      <c r="I73" s="66">
        <v>45819</v>
      </c>
      <c r="J73" s="67">
        <v>51513.52</v>
      </c>
      <c r="K73" s="89" t="s">
        <v>484</v>
      </c>
      <c r="L73" s="116" t="s">
        <v>501</v>
      </c>
    </row>
    <row r="74" spans="1:12" ht="14.4" customHeight="1" x14ac:dyDescent="0.3">
      <c r="A74" s="65" t="s">
        <v>28</v>
      </c>
      <c r="B74" s="65" t="s">
        <v>505</v>
      </c>
      <c r="C74" s="65" t="s">
        <v>491</v>
      </c>
      <c r="D74" s="66">
        <v>45734</v>
      </c>
      <c r="E74" s="66"/>
      <c r="F74" s="65" t="s">
        <v>14</v>
      </c>
      <c r="G74" s="67">
        <v>69043.95</v>
      </c>
      <c r="H74" s="66">
        <f t="shared" ref="H74:H78" si="9">60+D74</f>
        <v>45794</v>
      </c>
      <c r="I74" s="66">
        <v>45835</v>
      </c>
      <c r="J74" s="67">
        <v>69043.95</v>
      </c>
      <c r="K74" s="89" t="s">
        <v>484</v>
      </c>
    </row>
    <row r="75" spans="1:12" ht="14.4" customHeight="1" x14ac:dyDescent="0.3">
      <c r="A75" s="65" t="s">
        <v>28</v>
      </c>
      <c r="B75" s="65" t="s">
        <v>506</v>
      </c>
      <c r="C75" s="65" t="s">
        <v>491</v>
      </c>
      <c r="D75" s="66">
        <v>45734</v>
      </c>
      <c r="E75" s="66"/>
      <c r="F75" s="65" t="s">
        <v>14</v>
      </c>
      <c r="G75" s="67">
        <v>68761.77</v>
      </c>
      <c r="H75" s="66">
        <f t="shared" si="9"/>
        <v>45794</v>
      </c>
      <c r="I75" s="66">
        <v>45840</v>
      </c>
      <c r="J75" s="67">
        <v>68761.77</v>
      </c>
      <c r="K75" s="89" t="s">
        <v>484</v>
      </c>
    </row>
    <row r="76" spans="1:12" ht="14.4" customHeight="1" x14ac:dyDescent="0.3">
      <c r="A76" s="65" t="s">
        <v>28</v>
      </c>
      <c r="B76" s="65" t="s">
        <v>507</v>
      </c>
      <c r="C76" s="65" t="s">
        <v>491</v>
      </c>
      <c r="D76" s="66">
        <v>45734</v>
      </c>
      <c r="E76" s="66"/>
      <c r="F76" s="65" t="s">
        <v>14</v>
      </c>
      <c r="G76" s="67">
        <v>69480.53</v>
      </c>
      <c r="H76" s="66">
        <f t="shared" si="9"/>
        <v>45794</v>
      </c>
      <c r="I76" s="66">
        <v>45847</v>
      </c>
      <c r="J76" s="67">
        <v>69480.53</v>
      </c>
      <c r="K76" s="89" t="s">
        <v>484</v>
      </c>
    </row>
    <row r="77" spans="1:12" ht="14.4" customHeight="1" x14ac:dyDescent="0.3">
      <c r="A77" s="65" t="s">
        <v>189</v>
      </c>
      <c r="B77" s="65" t="s">
        <v>512</v>
      </c>
      <c r="C77" s="65" t="s">
        <v>210</v>
      </c>
      <c r="D77" s="66">
        <v>45754</v>
      </c>
      <c r="E77" s="66">
        <v>45758</v>
      </c>
      <c r="F77" s="65" t="s">
        <v>14</v>
      </c>
      <c r="G77" s="67">
        <v>110309.98</v>
      </c>
      <c r="H77" s="66">
        <f t="shared" si="9"/>
        <v>45814</v>
      </c>
      <c r="I77" s="66"/>
      <c r="J77" s="67"/>
      <c r="K77" s="89" t="s">
        <v>484</v>
      </c>
      <c r="L77" s="28" t="s">
        <v>508</v>
      </c>
    </row>
    <row r="78" spans="1:12" ht="14.4" customHeight="1" x14ac:dyDescent="0.3">
      <c r="A78" s="65" t="s">
        <v>10</v>
      </c>
      <c r="B78" s="65" t="s">
        <v>513</v>
      </c>
      <c r="C78" s="65" t="s">
        <v>439</v>
      </c>
      <c r="D78" s="66">
        <v>45754</v>
      </c>
      <c r="E78" s="66"/>
      <c r="F78" s="65" t="s">
        <v>14</v>
      </c>
      <c r="G78" s="67">
        <v>53064.78</v>
      </c>
      <c r="H78" s="66">
        <f t="shared" si="9"/>
        <v>45814</v>
      </c>
      <c r="I78" s="66">
        <v>45854</v>
      </c>
      <c r="J78" s="67">
        <v>52999.02</v>
      </c>
      <c r="K78" s="89" t="s">
        <v>484</v>
      </c>
      <c r="L78" s="116" t="s">
        <v>501</v>
      </c>
    </row>
    <row r="79" spans="1:12" ht="14.4" customHeight="1" x14ac:dyDescent="0.3">
      <c r="A79" s="65" t="s">
        <v>10</v>
      </c>
      <c r="B79" s="65" t="s">
        <v>514</v>
      </c>
      <c r="C79" s="65" t="s">
        <v>442</v>
      </c>
      <c r="D79" s="66">
        <v>45761</v>
      </c>
      <c r="E79" s="66"/>
      <c r="F79" s="65" t="s">
        <v>14</v>
      </c>
      <c r="G79" s="67">
        <v>52624</v>
      </c>
      <c r="H79" s="66">
        <f>65+D79</f>
        <v>45826</v>
      </c>
      <c r="I79" s="66">
        <v>45866</v>
      </c>
      <c r="J79" s="67">
        <v>52624</v>
      </c>
      <c r="K79" s="89" t="s">
        <v>484</v>
      </c>
    </row>
    <row r="80" spans="1:12" ht="14.4" customHeight="1" x14ac:dyDescent="0.3">
      <c r="A80" s="65" t="s">
        <v>10</v>
      </c>
      <c r="B80" s="65" t="s">
        <v>515</v>
      </c>
      <c r="C80" s="65" t="s">
        <v>442</v>
      </c>
      <c r="D80" s="66">
        <v>45761</v>
      </c>
      <c r="E80" s="66"/>
      <c r="F80" s="65" t="s">
        <v>14</v>
      </c>
      <c r="G80" s="67">
        <v>54429.69</v>
      </c>
      <c r="H80" s="66">
        <f>65+D80</f>
        <v>45826</v>
      </c>
      <c r="I80" s="66">
        <v>45896</v>
      </c>
      <c r="J80" s="67">
        <v>54429.69</v>
      </c>
      <c r="K80" s="89" t="s">
        <v>484</v>
      </c>
    </row>
    <row r="81" spans="1:13" ht="14.4" customHeight="1" x14ac:dyDescent="0.3">
      <c r="A81" s="65" t="s">
        <v>28</v>
      </c>
      <c r="B81" s="65" t="s">
        <v>516</v>
      </c>
      <c r="C81" s="65" t="s">
        <v>491</v>
      </c>
      <c r="D81" s="66">
        <v>45764</v>
      </c>
      <c r="E81" s="66"/>
      <c r="F81" s="65" t="s">
        <v>14</v>
      </c>
      <c r="G81" s="67">
        <v>69380.399999999994</v>
      </c>
      <c r="H81" s="66">
        <f t="shared" ref="H81:H82" si="10">60+D81</f>
        <v>45824</v>
      </c>
      <c r="I81" s="102">
        <v>45862</v>
      </c>
      <c r="J81" s="103">
        <v>69380.399999999994</v>
      </c>
      <c r="K81" s="100" t="s">
        <v>484</v>
      </c>
    </row>
    <row r="82" spans="1:13" ht="14.4" customHeight="1" x14ac:dyDescent="0.3">
      <c r="A82" s="6" t="s">
        <v>28</v>
      </c>
      <c r="B82" s="6" t="s">
        <v>517</v>
      </c>
      <c r="C82" s="6" t="s">
        <v>491</v>
      </c>
      <c r="D82" s="7">
        <v>45764</v>
      </c>
      <c r="E82" s="7"/>
      <c r="F82" s="27" t="s">
        <v>14</v>
      </c>
      <c r="G82" s="15">
        <v>71279.070000000007</v>
      </c>
      <c r="H82" s="7">
        <f t="shared" si="10"/>
        <v>45824</v>
      </c>
      <c r="I82" s="7"/>
      <c r="J82" s="15"/>
      <c r="K82" s="50"/>
    </row>
    <row r="83" spans="1:13" ht="14.4" customHeight="1" x14ac:dyDescent="0.3">
      <c r="A83" s="186" t="s">
        <v>48</v>
      </c>
      <c r="B83" s="186" t="s">
        <v>518</v>
      </c>
      <c r="C83" s="186" t="s">
        <v>51</v>
      </c>
      <c r="D83" s="187">
        <v>45769</v>
      </c>
      <c r="E83" s="187"/>
      <c r="F83" s="186" t="s">
        <v>14</v>
      </c>
      <c r="G83" s="188">
        <v>80961.600000000006</v>
      </c>
      <c r="H83" s="187">
        <f>65+D83</f>
        <v>45834</v>
      </c>
      <c r="I83" s="214" t="s">
        <v>529</v>
      </c>
      <c r="J83" s="215"/>
      <c r="K83" s="216"/>
    </row>
    <row r="84" spans="1:13" ht="14.4" customHeight="1" x14ac:dyDescent="0.3">
      <c r="A84" s="186" t="s">
        <v>48</v>
      </c>
      <c r="B84" s="186" t="s">
        <v>519</v>
      </c>
      <c r="C84" s="186" t="s">
        <v>51</v>
      </c>
      <c r="D84" s="187">
        <v>45769</v>
      </c>
      <c r="E84" s="187"/>
      <c r="F84" s="186" t="s">
        <v>14</v>
      </c>
      <c r="G84" s="188">
        <v>80961.600000000006</v>
      </c>
      <c r="H84" s="187">
        <f t="shared" ref="H84:H94" si="11">65+D84</f>
        <v>45834</v>
      </c>
      <c r="I84" s="217"/>
      <c r="J84" s="218"/>
      <c r="K84" s="219"/>
    </row>
    <row r="85" spans="1:13" ht="14.4" customHeight="1" x14ac:dyDescent="0.3">
      <c r="A85" s="186" t="s">
        <v>48</v>
      </c>
      <c r="B85" s="186" t="s">
        <v>520</v>
      </c>
      <c r="C85" s="186" t="s">
        <v>51</v>
      </c>
      <c r="D85" s="187">
        <v>45769</v>
      </c>
      <c r="E85" s="187"/>
      <c r="F85" s="186" t="s">
        <v>14</v>
      </c>
      <c r="G85" s="188">
        <v>80961.600000000006</v>
      </c>
      <c r="H85" s="187">
        <f t="shared" si="11"/>
        <v>45834</v>
      </c>
      <c r="I85" s="217"/>
      <c r="J85" s="218"/>
      <c r="K85" s="219"/>
    </row>
    <row r="86" spans="1:13" ht="14.4" customHeight="1" x14ac:dyDescent="0.3">
      <c r="A86" s="186" t="s">
        <v>48</v>
      </c>
      <c r="B86" s="186" t="s">
        <v>521</v>
      </c>
      <c r="C86" s="186" t="s">
        <v>51</v>
      </c>
      <c r="D86" s="187">
        <v>45769</v>
      </c>
      <c r="E86" s="187"/>
      <c r="F86" s="186" t="s">
        <v>14</v>
      </c>
      <c r="G86" s="188">
        <v>80961.600000000006</v>
      </c>
      <c r="H86" s="187">
        <f t="shared" si="11"/>
        <v>45834</v>
      </c>
      <c r="I86" s="220"/>
      <c r="J86" s="221"/>
      <c r="K86" s="222"/>
    </row>
    <row r="87" spans="1:13" x14ac:dyDescent="0.3">
      <c r="A87" s="65" t="s">
        <v>10</v>
      </c>
      <c r="B87" s="65" t="s">
        <v>522</v>
      </c>
      <c r="C87" s="65" t="s">
        <v>444</v>
      </c>
      <c r="D87" s="66">
        <v>45769</v>
      </c>
      <c r="E87" s="66"/>
      <c r="F87" s="65" t="s">
        <v>14</v>
      </c>
      <c r="G87" s="67">
        <v>51269.760000000002</v>
      </c>
      <c r="H87" s="66">
        <f t="shared" si="11"/>
        <v>45834</v>
      </c>
      <c r="I87" s="66">
        <v>45854</v>
      </c>
      <c r="J87" s="67">
        <v>51269.760000000002</v>
      </c>
      <c r="K87" s="89" t="s">
        <v>484</v>
      </c>
      <c r="L87" s="116" t="s">
        <v>501</v>
      </c>
      <c r="M87" s="169"/>
    </row>
    <row r="88" spans="1:13" x14ac:dyDescent="0.3">
      <c r="A88" s="6" t="s">
        <v>28</v>
      </c>
      <c r="B88" s="6" t="s">
        <v>523</v>
      </c>
      <c r="C88" s="6" t="s">
        <v>491</v>
      </c>
      <c r="D88" s="7">
        <v>45769</v>
      </c>
      <c r="E88" s="7"/>
      <c r="F88" s="27" t="s">
        <v>14</v>
      </c>
      <c r="G88" s="15">
        <v>70675.44</v>
      </c>
      <c r="H88" s="7">
        <f t="shared" si="11"/>
        <v>45834</v>
      </c>
      <c r="I88" s="7"/>
      <c r="J88" s="15"/>
      <c r="K88" s="50"/>
    </row>
    <row r="89" spans="1:13" x14ac:dyDescent="0.3">
      <c r="A89" s="65" t="s">
        <v>10</v>
      </c>
      <c r="B89" s="65" t="s">
        <v>524</v>
      </c>
      <c r="C89" s="65" t="s">
        <v>436</v>
      </c>
      <c r="D89" s="66">
        <v>45771</v>
      </c>
      <c r="E89" s="66"/>
      <c r="F89" s="65" t="s">
        <v>14</v>
      </c>
      <c r="G89" s="67">
        <v>51402.32</v>
      </c>
      <c r="H89" s="66">
        <f t="shared" si="11"/>
        <v>45836</v>
      </c>
      <c r="I89" s="66">
        <v>45832</v>
      </c>
      <c r="J89" s="67">
        <v>52402.32</v>
      </c>
      <c r="K89" s="89" t="s">
        <v>484</v>
      </c>
    </row>
    <row r="90" spans="1:13" x14ac:dyDescent="0.3">
      <c r="A90" s="101" t="s">
        <v>10</v>
      </c>
      <c r="B90" s="101" t="s">
        <v>534</v>
      </c>
      <c r="C90" s="101" t="s">
        <v>110</v>
      </c>
      <c r="D90" s="102">
        <v>45771</v>
      </c>
      <c r="E90" s="102"/>
      <c r="F90" s="101" t="s">
        <v>14</v>
      </c>
      <c r="G90" s="103">
        <v>54837.760000000002</v>
      </c>
      <c r="H90" s="102">
        <f t="shared" si="11"/>
        <v>45836</v>
      </c>
      <c r="I90" s="102">
        <v>45846</v>
      </c>
      <c r="J90" s="103">
        <v>181173.37400000001</v>
      </c>
      <c r="K90" s="100" t="s">
        <v>484</v>
      </c>
      <c r="L90" s="108" t="s">
        <v>528</v>
      </c>
    </row>
    <row r="91" spans="1:13" x14ac:dyDescent="0.3">
      <c r="A91" s="101" t="s">
        <v>10</v>
      </c>
      <c r="B91" s="101" t="s">
        <v>535</v>
      </c>
      <c r="C91" s="101" t="s">
        <v>25</v>
      </c>
      <c r="D91" s="102">
        <v>45775</v>
      </c>
      <c r="E91" s="102">
        <v>45775</v>
      </c>
      <c r="F91" s="101" t="s">
        <v>14</v>
      </c>
      <c r="G91" s="103">
        <v>53780.83</v>
      </c>
      <c r="H91" s="102">
        <f>60+D91</f>
        <v>45835</v>
      </c>
      <c r="I91" s="102">
        <v>45917</v>
      </c>
      <c r="J91" s="103">
        <v>53780.83</v>
      </c>
      <c r="K91" s="100" t="s">
        <v>484</v>
      </c>
    </row>
    <row r="92" spans="1:13" x14ac:dyDescent="0.3">
      <c r="A92" s="65" t="s">
        <v>48</v>
      </c>
      <c r="B92" s="65" t="s">
        <v>536</v>
      </c>
      <c r="C92" s="65" t="s">
        <v>418</v>
      </c>
      <c r="D92" s="66">
        <v>45775</v>
      </c>
      <c r="E92" s="66"/>
      <c r="F92" s="65" t="s">
        <v>14</v>
      </c>
      <c r="G92" s="67">
        <v>84168</v>
      </c>
      <c r="H92" s="66">
        <f t="shared" si="11"/>
        <v>45840</v>
      </c>
      <c r="I92" s="66">
        <v>45813</v>
      </c>
      <c r="J92" s="67">
        <v>84128</v>
      </c>
      <c r="K92" s="89" t="s">
        <v>484</v>
      </c>
    </row>
    <row r="93" spans="1:13" x14ac:dyDescent="0.3">
      <c r="A93" s="63" t="s">
        <v>48</v>
      </c>
      <c r="B93" s="63" t="s">
        <v>537</v>
      </c>
      <c r="C93" s="63" t="s">
        <v>213</v>
      </c>
      <c r="D93" s="180">
        <v>45885</v>
      </c>
      <c r="E93" s="180"/>
      <c r="F93" s="109" t="s">
        <v>14</v>
      </c>
      <c r="G93" s="181">
        <v>121758.12</v>
      </c>
      <c r="H93" s="180">
        <f t="shared" si="11"/>
        <v>45950</v>
      </c>
      <c r="I93" s="180"/>
      <c r="J93" s="181"/>
      <c r="K93" s="182"/>
    </row>
    <row r="94" spans="1:13" x14ac:dyDescent="0.3">
      <c r="A94" s="65" t="s">
        <v>10</v>
      </c>
      <c r="B94" s="65" t="s">
        <v>539</v>
      </c>
      <c r="C94" s="65" t="s">
        <v>439</v>
      </c>
      <c r="D94" s="66">
        <v>45782</v>
      </c>
      <c r="E94" s="66"/>
      <c r="F94" s="65" t="s">
        <v>14</v>
      </c>
      <c r="G94" s="67">
        <v>53859.839999999997</v>
      </c>
      <c r="H94" s="66">
        <f t="shared" si="11"/>
        <v>45847</v>
      </c>
      <c r="I94" s="66">
        <v>45870</v>
      </c>
      <c r="J94" s="67">
        <v>53793.37</v>
      </c>
      <c r="K94" s="89" t="s">
        <v>484</v>
      </c>
    </row>
    <row r="95" spans="1:13" x14ac:dyDescent="0.3">
      <c r="A95" s="6" t="s">
        <v>28</v>
      </c>
      <c r="B95" s="6" t="s">
        <v>543</v>
      </c>
      <c r="C95" s="6" t="s">
        <v>491</v>
      </c>
      <c r="D95" s="7">
        <v>45777</v>
      </c>
      <c r="E95" s="7"/>
      <c r="F95" s="27" t="s">
        <v>14</v>
      </c>
      <c r="G95" s="15">
        <v>71017.06</v>
      </c>
      <c r="H95" s="7"/>
      <c r="I95" s="7"/>
      <c r="J95" s="15"/>
      <c r="K95" s="50"/>
    </row>
    <row r="96" spans="1:13" x14ac:dyDescent="0.3">
      <c r="A96" s="6" t="s">
        <v>28</v>
      </c>
      <c r="B96" s="6" t="s">
        <v>544</v>
      </c>
      <c r="C96" s="6" t="s">
        <v>491</v>
      </c>
      <c r="D96" s="7">
        <v>45777</v>
      </c>
      <c r="E96" s="7"/>
      <c r="F96" s="27" t="s">
        <v>14</v>
      </c>
      <c r="G96" s="15">
        <v>69789.06</v>
      </c>
      <c r="H96" s="7"/>
      <c r="I96" s="7"/>
      <c r="J96" s="15"/>
      <c r="K96" s="50"/>
    </row>
    <row r="97" spans="1:12" x14ac:dyDescent="0.3">
      <c r="A97" s="65" t="s">
        <v>10</v>
      </c>
      <c r="B97" s="65" t="s">
        <v>545</v>
      </c>
      <c r="C97" s="65" t="s">
        <v>432</v>
      </c>
      <c r="D97" s="66">
        <v>45797</v>
      </c>
      <c r="E97" s="66">
        <v>45775</v>
      </c>
      <c r="F97" s="65" t="s">
        <v>14</v>
      </c>
      <c r="G97" s="67">
        <v>53594.13</v>
      </c>
      <c r="H97" s="66">
        <f t="shared" ref="H97" si="12">65+D97</f>
        <v>45862</v>
      </c>
      <c r="I97" s="66">
        <v>45859</v>
      </c>
      <c r="J97" s="67">
        <v>53594.13</v>
      </c>
      <c r="K97" s="89" t="s">
        <v>484</v>
      </c>
    </row>
    <row r="98" spans="1:12" x14ac:dyDescent="0.3">
      <c r="A98" s="65" t="s">
        <v>28</v>
      </c>
      <c r="B98" s="65" t="s">
        <v>546</v>
      </c>
      <c r="C98" s="65" t="s">
        <v>491</v>
      </c>
      <c r="D98" s="66">
        <v>45782</v>
      </c>
      <c r="E98" s="66"/>
      <c r="F98" s="65" t="s">
        <v>14</v>
      </c>
      <c r="G98" s="67">
        <v>69046.740000000005</v>
      </c>
      <c r="H98" s="66"/>
      <c r="I98" s="66">
        <v>45855</v>
      </c>
      <c r="J98" s="67">
        <v>69046.740000000005</v>
      </c>
      <c r="K98" s="89" t="s">
        <v>484</v>
      </c>
    </row>
    <row r="99" spans="1:12" x14ac:dyDescent="0.3">
      <c r="A99" s="65" t="s">
        <v>10</v>
      </c>
      <c r="B99" s="65" t="s">
        <v>547</v>
      </c>
      <c r="C99" s="65" t="s">
        <v>281</v>
      </c>
      <c r="D99" s="66">
        <v>45799</v>
      </c>
      <c r="E99" s="66"/>
      <c r="F99" s="65" t="s">
        <v>14</v>
      </c>
      <c r="G99" s="67">
        <v>52243.08</v>
      </c>
      <c r="H99" s="66">
        <f t="shared" ref="H99:H120" si="13">65+D99</f>
        <v>45864</v>
      </c>
      <c r="I99" s="66">
        <v>45881</v>
      </c>
      <c r="J99" s="67">
        <v>52243.08</v>
      </c>
      <c r="K99" s="89" t="s">
        <v>484</v>
      </c>
    </row>
    <row r="100" spans="1:12" x14ac:dyDescent="0.3">
      <c r="A100" s="65" t="s">
        <v>48</v>
      </c>
      <c r="B100" s="65" t="s">
        <v>548</v>
      </c>
      <c r="C100" s="65" t="s">
        <v>418</v>
      </c>
      <c r="D100" s="66">
        <v>45805</v>
      </c>
      <c r="E100" s="66"/>
      <c r="F100" s="65" t="s">
        <v>14</v>
      </c>
      <c r="G100" s="67">
        <v>246815.1</v>
      </c>
      <c r="H100" s="66">
        <f t="shared" si="13"/>
        <v>45870</v>
      </c>
      <c r="I100" s="66">
        <v>45877</v>
      </c>
      <c r="J100" s="67">
        <v>246775.1</v>
      </c>
      <c r="K100" s="89" t="s">
        <v>484</v>
      </c>
    </row>
    <row r="101" spans="1:12" x14ac:dyDescent="0.3">
      <c r="A101" s="6" t="s">
        <v>48</v>
      </c>
      <c r="B101" s="6" t="s">
        <v>549</v>
      </c>
      <c r="C101" s="6" t="s">
        <v>418</v>
      </c>
      <c r="D101" s="7">
        <v>45805</v>
      </c>
      <c r="E101" s="7"/>
      <c r="F101" s="27" t="s">
        <v>14</v>
      </c>
      <c r="G101" s="15">
        <v>249580.79999999999</v>
      </c>
      <c r="H101" s="7">
        <f t="shared" si="13"/>
        <v>45870</v>
      </c>
      <c r="I101" s="7"/>
      <c r="J101" s="15"/>
      <c r="K101" s="50"/>
    </row>
    <row r="102" spans="1:12" x14ac:dyDescent="0.3">
      <c r="A102" s="6" t="s">
        <v>48</v>
      </c>
      <c r="B102" s="6" t="s">
        <v>550</v>
      </c>
      <c r="C102" s="6" t="s">
        <v>418</v>
      </c>
      <c r="D102" s="7">
        <v>45826</v>
      </c>
      <c r="E102" s="7"/>
      <c r="F102" s="27" t="s">
        <v>14</v>
      </c>
      <c r="G102" s="70">
        <v>250901.7</v>
      </c>
      <c r="H102" s="69">
        <f t="shared" si="13"/>
        <v>45891</v>
      </c>
      <c r="I102" s="7"/>
      <c r="J102" s="15"/>
      <c r="K102" s="50"/>
    </row>
    <row r="103" spans="1:12" x14ac:dyDescent="0.3">
      <c r="A103" s="6" t="s">
        <v>48</v>
      </c>
      <c r="B103" s="6" t="s">
        <v>551</v>
      </c>
      <c r="C103" s="6" t="s">
        <v>418</v>
      </c>
      <c r="D103" s="7">
        <v>45826</v>
      </c>
      <c r="E103" s="7"/>
      <c r="F103" s="27" t="s">
        <v>14</v>
      </c>
      <c r="G103" s="70">
        <v>251399.7</v>
      </c>
      <c r="H103" s="69">
        <f t="shared" si="13"/>
        <v>45891</v>
      </c>
      <c r="I103" s="7"/>
      <c r="J103" s="15"/>
      <c r="K103" s="50"/>
    </row>
    <row r="104" spans="1:12" x14ac:dyDescent="0.3">
      <c r="A104" s="65" t="s">
        <v>10</v>
      </c>
      <c r="B104" s="65" t="s">
        <v>540</v>
      </c>
      <c r="C104" s="65" t="s">
        <v>444</v>
      </c>
      <c r="D104" s="66">
        <v>45817</v>
      </c>
      <c r="E104" s="66"/>
      <c r="F104" s="65" t="s">
        <v>14</v>
      </c>
      <c r="G104" s="67">
        <v>49967.37</v>
      </c>
      <c r="H104" s="66">
        <f t="shared" si="13"/>
        <v>45882</v>
      </c>
      <c r="I104" s="66">
        <v>45905</v>
      </c>
      <c r="J104" s="67">
        <v>49967.37</v>
      </c>
      <c r="K104" s="89" t="s">
        <v>484</v>
      </c>
    </row>
    <row r="105" spans="1:12" x14ac:dyDescent="0.3">
      <c r="A105" s="27" t="s">
        <v>10</v>
      </c>
      <c r="B105" s="27" t="s">
        <v>552</v>
      </c>
      <c r="C105" s="42" t="s">
        <v>444</v>
      </c>
      <c r="D105" s="46">
        <v>45821</v>
      </c>
      <c r="E105" s="46"/>
      <c r="F105" s="27" t="s">
        <v>14</v>
      </c>
      <c r="G105" s="47">
        <v>54732</v>
      </c>
      <c r="H105" s="46">
        <f t="shared" si="13"/>
        <v>45886</v>
      </c>
      <c r="I105" s="43"/>
      <c r="J105" s="44"/>
      <c r="K105" s="52"/>
    </row>
    <row r="106" spans="1:12" x14ac:dyDescent="0.3">
      <c r="A106" s="27" t="s">
        <v>10</v>
      </c>
      <c r="B106" s="27" t="s">
        <v>541</v>
      </c>
      <c r="C106" s="42" t="s">
        <v>444</v>
      </c>
      <c r="D106" s="46">
        <v>45821</v>
      </c>
      <c r="E106" s="46"/>
      <c r="F106" s="27" t="s">
        <v>14</v>
      </c>
      <c r="G106" s="47">
        <v>49559.94</v>
      </c>
      <c r="H106" s="46">
        <f t="shared" si="13"/>
        <v>45886</v>
      </c>
      <c r="I106" s="46"/>
      <c r="J106" s="47"/>
      <c r="K106" s="53"/>
    </row>
    <row r="107" spans="1:12" x14ac:dyDescent="0.3">
      <c r="A107" s="65" t="s">
        <v>10</v>
      </c>
      <c r="B107" s="65" t="s">
        <v>542</v>
      </c>
      <c r="C107" s="65" t="s">
        <v>439</v>
      </c>
      <c r="D107" s="66">
        <v>45825</v>
      </c>
      <c r="E107" s="66"/>
      <c r="F107" s="65" t="s">
        <v>14</v>
      </c>
      <c r="G107" s="67">
        <v>51190.23</v>
      </c>
      <c r="H107" s="66">
        <f t="shared" si="13"/>
        <v>45890</v>
      </c>
      <c r="I107" s="66">
        <v>45915</v>
      </c>
      <c r="J107" s="67">
        <v>51126.16</v>
      </c>
      <c r="K107" s="89" t="s">
        <v>484</v>
      </c>
    </row>
    <row r="108" spans="1:12" x14ac:dyDescent="0.3">
      <c r="A108" s="65" t="s">
        <v>10</v>
      </c>
      <c r="B108" s="65" t="s">
        <v>553</v>
      </c>
      <c r="C108" s="65" t="s">
        <v>444</v>
      </c>
      <c r="D108" s="66">
        <v>45825</v>
      </c>
      <c r="E108" s="66"/>
      <c r="F108" s="65" t="s">
        <v>14</v>
      </c>
      <c r="G108" s="67">
        <v>49157.760000000002</v>
      </c>
      <c r="H108" s="66">
        <f t="shared" si="13"/>
        <v>45890</v>
      </c>
      <c r="I108" s="66">
        <v>45929</v>
      </c>
      <c r="J108" s="67">
        <v>49157.760000000002</v>
      </c>
      <c r="K108" s="89" t="s">
        <v>484</v>
      </c>
    </row>
    <row r="109" spans="1:12" x14ac:dyDescent="0.3">
      <c r="A109" s="65" t="s">
        <v>10</v>
      </c>
      <c r="B109" s="65" t="s">
        <v>554</v>
      </c>
      <c r="C109" s="65" t="s">
        <v>436</v>
      </c>
      <c r="D109" s="66">
        <v>45825</v>
      </c>
      <c r="E109" s="66"/>
      <c r="F109" s="65" t="s">
        <v>14</v>
      </c>
      <c r="G109" s="67">
        <v>50947.05</v>
      </c>
      <c r="H109" s="66">
        <f t="shared" si="13"/>
        <v>45890</v>
      </c>
      <c r="I109" s="66">
        <v>45887</v>
      </c>
      <c r="J109" s="67">
        <v>50947.05</v>
      </c>
      <c r="K109" s="89" t="s">
        <v>484</v>
      </c>
    </row>
    <row r="110" spans="1:12" x14ac:dyDescent="0.3">
      <c r="A110" s="6" t="s">
        <v>28</v>
      </c>
      <c r="B110" s="6" t="s">
        <v>555</v>
      </c>
      <c r="C110" s="6" t="s">
        <v>491</v>
      </c>
      <c r="D110" s="7">
        <v>45825</v>
      </c>
      <c r="E110" s="7"/>
      <c r="F110" s="27" t="s">
        <v>14</v>
      </c>
      <c r="G110" s="15">
        <v>73058.880000000005</v>
      </c>
      <c r="H110" s="7">
        <f t="shared" si="13"/>
        <v>45890</v>
      </c>
      <c r="I110" s="7"/>
      <c r="J110" s="15"/>
      <c r="K110" s="50"/>
      <c r="L110" s="190"/>
    </row>
    <row r="111" spans="1:12" x14ac:dyDescent="0.3">
      <c r="A111" s="6" t="s">
        <v>28</v>
      </c>
      <c r="B111" s="6" t="s">
        <v>556</v>
      </c>
      <c r="C111" s="6" t="s">
        <v>491</v>
      </c>
      <c r="D111" s="7">
        <v>45825</v>
      </c>
      <c r="E111" s="7"/>
      <c r="F111" s="27" t="s">
        <v>14</v>
      </c>
      <c r="G111" s="15">
        <v>71323.34</v>
      </c>
      <c r="H111" s="7">
        <f t="shared" si="13"/>
        <v>45890</v>
      </c>
      <c r="I111" s="7"/>
      <c r="J111" s="15"/>
      <c r="K111" s="50"/>
      <c r="L111" s="190"/>
    </row>
    <row r="112" spans="1:12" x14ac:dyDescent="0.3">
      <c r="A112" s="6" t="s">
        <v>28</v>
      </c>
      <c r="B112" s="6" t="s">
        <v>557</v>
      </c>
      <c r="C112" s="6" t="s">
        <v>491</v>
      </c>
      <c r="D112" s="7">
        <v>45825</v>
      </c>
      <c r="E112" s="7"/>
      <c r="F112" s="27" t="s">
        <v>14</v>
      </c>
      <c r="G112" s="15">
        <v>71128</v>
      </c>
      <c r="H112" s="7">
        <f t="shared" si="13"/>
        <v>45890</v>
      </c>
      <c r="I112" s="7"/>
      <c r="J112" s="15"/>
      <c r="K112" s="50"/>
      <c r="L112" s="190"/>
    </row>
    <row r="113" spans="1:13" x14ac:dyDescent="0.3">
      <c r="A113" s="6" t="s">
        <v>28</v>
      </c>
      <c r="B113" s="6" t="s">
        <v>558</v>
      </c>
      <c r="C113" s="6" t="s">
        <v>491</v>
      </c>
      <c r="D113" s="7">
        <v>45825</v>
      </c>
      <c r="E113" s="7"/>
      <c r="F113" s="27" t="s">
        <v>14</v>
      </c>
      <c r="G113" s="15">
        <v>72297.600000000006</v>
      </c>
      <c r="H113" s="7">
        <f t="shared" si="13"/>
        <v>45890</v>
      </c>
      <c r="I113" s="7"/>
      <c r="J113" s="15"/>
      <c r="K113" s="50"/>
      <c r="L113" s="190"/>
    </row>
    <row r="114" spans="1:13" x14ac:dyDescent="0.3">
      <c r="A114" s="6" t="s">
        <v>28</v>
      </c>
      <c r="B114" s="6" t="s">
        <v>559</v>
      </c>
      <c r="C114" s="6" t="s">
        <v>491</v>
      </c>
      <c r="D114" s="7">
        <v>45825</v>
      </c>
      <c r="E114" s="7"/>
      <c r="F114" s="27" t="s">
        <v>14</v>
      </c>
      <c r="G114" s="15">
        <v>72902.75</v>
      </c>
      <c r="H114" s="7">
        <f t="shared" si="13"/>
        <v>45890</v>
      </c>
      <c r="I114" s="7"/>
      <c r="J114" s="15"/>
      <c r="K114" s="50"/>
      <c r="L114" s="190"/>
    </row>
    <row r="115" spans="1:13" x14ac:dyDescent="0.3">
      <c r="A115" s="6" t="s">
        <v>28</v>
      </c>
      <c r="B115" s="6" t="s">
        <v>560</v>
      </c>
      <c r="C115" s="6" t="s">
        <v>491</v>
      </c>
      <c r="D115" s="7">
        <v>45825</v>
      </c>
      <c r="E115" s="7"/>
      <c r="F115" s="27" t="s">
        <v>14</v>
      </c>
      <c r="G115" s="15">
        <v>69210.179999999993</v>
      </c>
      <c r="H115" s="7">
        <f t="shared" si="13"/>
        <v>45890</v>
      </c>
      <c r="I115" s="7"/>
      <c r="J115" s="15"/>
      <c r="K115" s="50"/>
      <c r="L115" s="190"/>
    </row>
    <row r="116" spans="1:13" x14ac:dyDescent="0.3">
      <c r="A116" s="6" t="s">
        <v>28</v>
      </c>
      <c r="B116" s="6" t="s">
        <v>561</v>
      </c>
      <c r="C116" s="6" t="s">
        <v>491</v>
      </c>
      <c r="D116" s="7">
        <v>45825</v>
      </c>
      <c r="E116" s="7"/>
      <c r="F116" s="27" t="s">
        <v>14</v>
      </c>
      <c r="G116" s="15">
        <v>69458.34</v>
      </c>
      <c r="H116" s="7">
        <f t="shared" si="13"/>
        <v>45890</v>
      </c>
      <c r="I116" s="7"/>
      <c r="J116" s="15"/>
      <c r="K116" s="50"/>
      <c r="L116" s="190"/>
    </row>
    <row r="117" spans="1:13" x14ac:dyDescent="0.3">
      <c r="A117" s="6" t="s">
        <v>28</v>
      </c>
      <c r="B117" s="6" t="s">
        <v>562</v>
      </c>
      <c r="C117" s="6" t="s">
        <v>491</v>
      </c>
      <c r="D117" s="7">
        <v>45825</v>
      </c>
      <c r="E117" s="7"/>
      <c r="F117" s="27" t="s">
        <v>14</v>
      </c>
      <c r="G117" s="15">
        <v>69174.63</v>
      </c>
      <c r="H117" s="7">
        <f t="shared" si="13"/>
        <v>45890</v>
      </c>
      <c r="I117" s="7"/>
      <c r="J117" s="15"/>
      <c r="K117" s="50"/>
      <c r="L117" s="190"/>
    </row>
    <row r="118" spans="1:13" x14ac:dyDescent="0.3">
      <c r="A118" s="65" t="s">
        <v>565</v>
      </c>
      <c r="B118" s="65" t="s">
        <v>563</v>
      </c>
      <c r="C118" s="65" t="s">
        <v>566</v>
      </c>
      <c r="D118" s="66">
        <v>45827</v>
      </c>
      <c r="E118" s="66"/>
      <c r="F118" s="65" t="s">
        <v>14</v>
      </c>
      <c r="G118" s="67">
        <v>113415.69</v>
      </c>
      <c r="H118" s="66" t="s">
        <v>437</v>
      </c>
      <c r="I118" s="66">
        <v>45846</v>
      </c>
      <c r="J118" s="67"/>
      <c r="K118" s="89" t="s">
        <v>484</v>
      </c>
      <c r="L118" s="190"/>
    </row>
    <row r="119" spans="1:13" x14ac:dyDescent="0.3">
      <c r="A119" s="65" t="s">
        <v>28</v>
      </c>
      <c r="B119" s="65" t="s">
        <v>564</v>
      </c>
      <c r="C119" s="65" t="s">
        <v>491</v>
      </c>
      <c r="D119" s="66">
        <v>45831</v>
      </c>
      <c r="E119" s="66"/>
      <c r="F119" s="65" t="s">
        <v>14</v>
      </c>
      <c r="G119" s="67">
        <v>70348.399999999994</v>
      </c>
      <c r="H119" s="66">
        <f t="shared" si="13"/>
        <v>45896</v>
      </c>
      <c r="I119" s="66">
        <v>45952</v>
      </c>
      <c r="J119" s="67">
        <v>70348.399999999994</v>
      </c>
      <c r="K119" s="89" t="s">
        <v>484</v>
      </c>
      <c r="L119" s="191" t="s">
        <v>648</v>
      </c>
    </row>
    <row r="120" spans="1:13" s="165" customFormat="1" x14ac:dyDescent="0.3">
      <c r="A120" s="101" t="s">
        <v>48</v>
      </c>
      <c r="B120" s="101" t="s">
        <v>567</v>
      </c>
      <c r="C120" s="101" t="s">
        <v>51</v>
      </c>
      <c r="D120" s="102">
        <v>45841</v>
      </c>
      <c r="E120" s="102"/>
      <c r="F120" s="101" t="s">
        <v>14</v>
      </c>
      <c r="G120" s="103">
        <v>80961.600000000006</v>
      </c>
      <c r="H120" s="102">
        <f t="shared" si="13"/>
        <v>45906</v>
      </c>
      <c r="I120" s="102"/>
      <c r="J120" s="103"/>
      <c r="K120" s="100" t="s">
        <v>484</v>
      </c>
      <c r="L120" s="191"/>
    </row>
    <row r="121" spans="1:13" s="165" customFormat="1" x14ac:dyDescent="0.3">
      <c r="A121" s="101" t="s">
        <v>48</v>
      </c>
      <c r="B121" s="101" t="s">
        <v>568</v>
      </c>
      <c r="C121" s="101" t="s">
        <v>51</v>
      </c>
      <c r="D121" s="102"/>
      <c r="E121" s="102"/>
      <c r="F121" s="101"/>
      <c r="G121" s="103">
        <v>80961.600000000006</v>
      </c>
      <c r="H121" s="102"/>
      <c r="I121" s="102">
        <v>45905</v>
      </c>
      <c r="J121" s="103"/>
      <c r="K121" s="100" t="s">
        <v>484</v>
      </c>
      <c r="L121" s="191"/>
    </row>
    <row r="122" spans="1:13" s="165" customFormat="1" x14ac:dyDescent="0.3">
      <c r="A122" s="101" t="s">
        <v>48</v>
      </c>
      <c r="B122" s="101" t="s">
        <v>569</v>
      </c>
      <c r="C122" s="101" t="s">
        <v>51</v>
      </c>
      <c r="D122" s="102"/>
      <c r="E122" s="102"/>
      <c r="F122" s="101"/>
      <c r="G122" s="103">
        <v>80961.600000000006</v>
      </c>
      <c r="H122" s="102"/>
      <c r="I122" s="102">
        <v>45905</v>
      </c>
      <c r="J122" s="103"/>
      <c r="K122" s="100" t="s">
        <v>484</v>
      </c>
      <c r="L122" s="191"/>
    </row>
    <row r="123" spans="1:13" s="165" customFormat="1" x14ac:dyDescent="0.3">
      <c r="A123" s="101" t="s">
        <v>48</v>
      </c>
      <c r="B123" s="101" t="s">
        <v>570</v>
      </c>
      <c r="C123" s="101" t="s">
        <v>51</v>
      </c>
      <c r="D123" s="102"/>
      <c r="E123" s="102"/>
      <c r="F123" s="101"/>
      <c r="G123" s="103">
        <v>80961.600000000006</v>
      </c>
      <c r="H123" s="102"/>
      <c r="I123" s="102">
        <v>45905</v>
      </c>
      <c r="J123" s="103"/>
      <c r="K123" s="100" t="s">
        <v>484</v>
      </c>
      <c r="L123" s="191"/>
    </row>
    <row r="124" spans="1:13" s="165" customFormat="1" x14ac:dyDescent="0.3">
      <c r="A124" s="101" t="s">
        <v>10</v>
      </c>
      <c r="B124" s="101" t="s">
        <v>571</v>
      </c>
      <c r="C124" s="101" t="s">
        <v>444</v>
      </c>
      <c r="D124" s="102">
        <v>45852</v>
      </c>
      <c r="E124" s="102"/>
      <c r="F124" s="101" t="s">
        <v>14</v>
      </c>
      <c r="G124" s="103">
        <v>49249.32</v>
      </c>
      <c r="H124" s="102"/>
      <c r="I124" s="102">
        <v>45933</v>
      </c>
      <c r="J124" s="103">
        <v>42249.32</v>
      </c>
      <c r="K124" s="100" t="s">
        <v>484</v>
      </c>
      <c r="L124" s="191"/>
    </row>
    <row r="125" spans="1:13" s="165" customFormat="1" x14ac:dyDescent="0.3">
      <c r="A125" s="101" t="s">
        <v>10</v>
      </c>
      <c r="B125" s="101" t="s">
        <v>572</v>
      </c>
      <c r="C125" s="101" t="s">
        <v>439</v>
      </c>
      <c r="D125" s="102">
        <v>45856</v>
      </c>
      <c r="E125" s="102"/>
      <c r="F125" s="101" t="s">
        <v>14</v>
      </c>
      <c r="G125" s="103">
        <v>50761.41</v>
      </c>
      <c r="H125" s="102">
        <v>45919</v>
      </c>
      <c r="I125" s="102">
        <v>45930</v>
      </c>
      <c r="J125" s="103">
        <v>50697.72</v>
      </c>
      <c r="K125" s="100" t="s">
        <v>484</v>
      </c>
      <c r="L125" s="191"/>
      <c r="M125" s="192" t="s">
        <v>501</v>
      </c>
    </row>
    <row r="126" spans="1:13" s="165" customFormat="1" x14ac:dyDescent="0.3">
      <c r="A126" s="101" t="s">
        <v>10</v>
      </c>
      <c r="B126" s="101" t="s">
        <v>573</v>
      </c>
      <c r="C126" s="101" t="s">
        <v>439</v>
      </c>
      <c r="D126" s="102">
        <v>45868</v>
      </c>
      <c r="E126" s="102"/>
      <c r="F126" s="101" t="s">
        <v>14</v>
      </c>
      <c r="G126" s="103">
        <v>50914.89</v>
      </c>
      <c r="H126" s="102"/>
      <c r="I126" s="102">
        <v>45946</v>
      </c>
      <c r="J126" s="103">
        <v>50851.07</v>
      </c>
      <c r="K126" s="100" t="s">
        <v>484</v>
      </c>
      <c r="L126" s="191" t="s">
        <v>648</v>
      </c>
      <c r="M126" s="192" t="s">
        <v>501</v>
      </c>
    </row>
    <row r="127" spans="1:13" s="165" customFormat="1" x14ac:dyDescent="0.3">
      <c r="A127" s="160" t="s">
        <v>10</v>
      </c>
      <c r="B127" s="160" t="s">
        <v>574</v>
      </c>
      <c r="C127" s="63" t="s">
        <v>25</v>
      </c>
      <c r="D127" s="161">
        <v>45860</v>
      </c>
      <c r="E127" s="161">
        <v>45860</v>
      </c>
      <c r="F127" s="162" t="s">
        <v>14</v>
      </c>
      <c r="G127" s="163">
        <v>51474.720000000001</v>
      </c>
      <c r="H127" s="161">
        <f>60+D127</f>
        <v>45920</v>
      </c>
      <c r="I127" s="161"/>
      <c r="J127" s="163"/>
      <c r="K127" s="164"/>
      <c r="L127" s="191"/>
    </row>
    <row r="128" spans="1:13" s="165" customFormat="1" x14ac:dyDescent="0.3">
      <c r="A128" s="160" t="s">
        <v>10</v>
      </c>
      <c r="B128" s="160" t="s">
        <v>575</v>
      </c>
      <c r="C128" s="63" t="s">
        <v>25</v>
      </c>
      <c r="D128" s="161">
        <v>45860</v>
      </c>
      <c r="E128" s="161">
        <v>45869</v>
      </c>
      <c r="F128" s="162" t="s">
        <v>14</v>
      </c>
      <c r="G128" s="163">
        <v>55188</v>
      </c>
      <c r="H128" s="161">
        <f t="shared" ref="H128:H131" si="14">60+D128</f>
        <v>45920</v>
      </c>
      <c r="I128" s="161"/>
      <c r="J128" s="163"/>
      <c r="K128" s="164"/>
      <c r="L128" s="191"/>
    </row>
    <row r="129" spans="1:12" s="165" customFormat="1" x14ac:dyDescent="0.3">
      <c r="A129" s="160" t="s">
        <v>10</v>
      </c>
      <c r="B129" s="160" t="s">
        <v>576</v>
      </c>
      <c r="C129" s="63" t="s">
        <v>25</v>
      </c>
      <c r="D129" s="161">
        <v>45860</v>
      </c>
      <c r="E129" s="161"/>
      <c r="F129" s="162" t="s">
        <v>14</v>
      </c>
      <c r="G129" s="163">
        <v>52232.25</v>
      </c>
      <c r="H129" s="161">
        <f t="shared" si="14"/>
        <v>45920</v>
      </c>
      <c r="I129" s="161"/>
      <c r="J129" s="163"/>
      <c r="K129" s="164"/>
      <c r="L129" s="191"/>
    </row>
    <row r="130" spans="1:12" s="165" customFormat="1" x14ac:dyDescent="0.3">
      <c r="A130" s="160" t="s">
        <v>10</v>
      </c>
      <c r="B130" s="160" t="s">
        <v>577</v>
      </c>
      <c r="C130" s="63" t="s">
        <v>25</v>
      </c>
      <c r="D130" s="161">
        <v>45860</v>
      </c>
      <c r="E130" s="161"/>
      <c r="F130" s="162" t="s">
        <v>14</v>
      </c>
      <c r="G130" s="163">
        <v>50631.77</v>
      </c>
      <c r="H130" s="161">
        <f t="shared" si="14"/>
        <v>45920</v>
      </c>
      <c r="I130" s="161"/>
      <c r="J130" s="163"/>
      <c r="K130" s="164"/>
      <c r="L130" s="191"/>
    </row>
    <row r="131" spans="1:12" s="165" customFormat="1" x14ac:dyDescent="0.3">
      <c r="A131" s="101"/>
      <c r="B131" s="101" t="s">
        <v>578</v>
      </c>
      <c r="C131" s="101" t="s">
        <v>491</v>
      </c>
      <c r="D131" s="102">
        <v>45861</v>
      </c>
      <c r="E131" s="102"/>
      <c r="F131" s="101" t="s">
        <v>14</v>
      </c>
      <c r="G131" s="103">
        <v>68171.539999999994</v>
      </c>
      <c r="H131" s="102">
        <f t="shared" si="14"/>
        <v>45921</v>
      </c>
      <c r="I131" s="102">
        <v>45959</v>
      </c>
      <c r="J131" s="103">
        <v>68171.539999999994</v>
      </c>
      <c r="K131" s="100"/>
      <c r="L131" s="191" t="s">
        <v>648</v>
      </c>
    </row>
    <row r="132" spans="1:12" s="165" customFormat="1" x14ac:dyDescent="0.3">
      <c r="A132" s="160"/>
      <c r="B132" s="160" t="s">
        <v>579</v>
      </c>
      <c r="C132" s="160" t="s">
        <v>491</v>
      </c>
      <c r="D132" s="161"/>
      <c r="E132" s="161"/>
      <c r="F132" s="162" t="s">
        <v>14</v>
      </c>
      <c r="G132" s="163"/>
      <c r="H132" s="161"/>
      <c r="I132" s="161"/>
      <c r="J132" s="163"/>
      <c r="K132" s="164"/>
      <c r="L132" s="191" t="s">
        <v>648</v>
      </c>
    </row>
    <row r="133" spans="1:12" s="165" customFormat="1" x14ac:dyDescent="0.3">
      <c r="A133" s="160"/>
      <c r="B133" s="160" t="s">
        <v>580</v>
      </c>
      <c r="C133" s="160" t="s">
        <v>491</v>
      </c>
      <c r="D133" s="161"/>
      <c r="E133" s="161"/>
      <c r="F133" s="162" t="s">
        <v>14</v>
      </c>
      <c r="G133" s="163"/>
      <c r="H133" s="161"/>
      <c r="I133" s="161"/>
      <c r="J133" s="163"/>
      <c r="K133" s="164"/>
      <c r="L133" s="191" t="s">
        <v>648</v>
      </c>
    </row>
    <row r="134" spans="1:12" s="165" customFormat="1" x14ac:dyDescent="0.3">
      <c r="A134" s="160"/>
      <c r="B134" s="160" t="s">
        <v>581</v>
      </c>
      <c r="C134" s="160" t="s">
        <v>491</v>
      </c>
      <c r="D134" s="161"/>
      <c r="E134" s="161"/>
      <c r="F134" s="162" t="s">
        <v>14</v>
      </c>
      <c r="G134" s="163"/>
      <c r="H134" s="161"/>
      <c r="I134" s="161"/>
      <c r="J134" s="163"/>
      <c r="K134" s="164"/>
      <c r="L134" s="191" t="s">
        <v>648</v>
      </c>
    </row>
    <row r="135" spans="1:12" s="165" customFormat="1" x14ac:dyDescent="0.3">
      <c r="A135" s="160"/>
      <c r="B135" s="160" t="s">
        <v>582</v>
      </c>
      <c r="C135" s="160" t="s">
        <v>491</v>
      </c>
      <c r="D135" s="161">
        <v>45861</v>
      </c>
      <c r="E135" s="161"/>
      <c r="F135" s="162" t="s">
        <v>14</v>
      </c>
      <c r="G135" s="163">
        <v>70038.12</v>
      </c>
      <c r="H135" s="161"/>
      <c r="I135" s="161"/>
      <c r="J135" s="163"/>
      <c r="K135" s="164"/>
      <c r="L135" s="191" t="s">
        <v>648</v>
      </c>
    </row>
    <row r="136" spans="1:12" s="165" customFormat="1" x14ac:dyDescent="0.3">
      <c r="A136" s="160"/>
      <c r="B136" s="160" t="s">
        <v>583</v>
      </c>
      <c r="C136" s="160" t="s">
        <v>491</v>
      </c>
      <c r="D136" s="161"/>
      <c r="E136" s="161"/>
      <c r="F136" s="162" t="s">
        <v>14</v>
      </c>
      <c r="G136" s="163"/>
      <c r="H136" s="161"/>
      <c r="I136" s="161"/>
      <c r="J136" s="163"/>
      <c r="K136" s="164"/>
      <c r="L136" s="191" t="s">
        <v>648</v>
      </c>
    </row>
    <row r="137" spans="1:12" s="165" customFormat="1" x14ac:dyDescent="0.3">
      <c r="A137" s="101" t="s">
        <v>10</v>
      </c>
      <c r="B137" s="101" t="s">
        <v>584</v>
      </c>
      <c r="C137" s="101" t="s">
        <v>444</v>
      </c>
      <c r="D137" s="102">
        <v>45862</v>
      </c>
      <c r="E137" s="102">
        <v>45869</v>
      </c>
      <c r="F137" s="101" t="s">
        <v>14</v>
      </c>
      <c r="G137" s="103">
        <v>48627.63</v>
      </c>
      <c r="H137" s="102">
        <f>65+E137</f>
        <v>45934</v>
      </c>
      <c r="I137" s="102">
        <v>45946</v>
      </c>
      <c r="J137" s="103">
        <v>48627.63</v>
      </c>
      <c r="K137" s="100" t="s">
        <v>484</v>
      </c>
      <c r="L137" s="191" t="s">
        <v>648</v>
      </c>
    </row>
    <row r="138" spans="1:12" s="165" customFormat="1" x14ac:dyDescent="0.3">
      <c r="A138" s="160"/>
      <c r="B138" s="160" t="s">
        <v>585</v>
      </c>
      <c r="C138" s="6" t="s">
        <v>646</v>
      </c>
      <c r="D138" s="161">
        <v>45880</v>
      </c>
      <c r="E138" s="161"/>
      <c r="F138" s="162" t="s">
        <v>14</v>
      </c>
      <c r="G138" s="163">
        <v>61666.39</v>
      </c>
      <c r="H138" s="161"/>
      <c r="I138" s="161"/>
      <c r="J138" s="163"/>
      <c r="K138" s="164"/>
      <c r="L138" s="191" t="s">
        <v>648</v>
      </c>
    </row>
    <row r="139" spans="1:12" s="165" customFormat="1" x14ac:dyDescent="0.3">
      <c r="A139" s="193"/>
      <c r="B139" s="193"/>
      <c r="C139" s="194"/>
      <c r="D139" s="195"/>
      <c r="E139" s="195"/>
      <c r="F139" s="193"/>
      <c r="G139" s="196"/>
      <c r="H139" s="195"/>
      <c r="I139" s="195"/>
      <c r="J139" s="196"/>
      <c r="K139" s="197"/>
      <c r="L139" s="198"/>
    </row>
    <row r="140" spans="1:12" s="165" customFormat="1" x14ac:dyDescent="0.3">
      <c r="A140" s="160"/>
      <c r="B140" s="160" t="s">
        <v>586</v>
      </c>
      <c r="C140" s="6" t="s">
        <v>491</v>
      </c>
      <c r="D140" s="161">
        <v>45882</v>
      </c>
      <c r="E140" s="161"/>
      <c r="F140" s="162" t="s">
        <v>14</v>
      </c>
      <c r="G140" s="163">
        <v>68919.899999999994</v>
      </c>
      <c r="H140" s="161"/>
      <c r="I140" s="161"/>
      <c r="J140" s="163"/>
      <c r="K140" s="164"/>
      <c r="L140" s="189" t="s">
        <v>636</v>
      </c>
    </row>
    <row r="141" spans="1:12" x14ac:dyDescent="0.3">
      <c r="A141" s="6"/>
      <c r="B141" s="160" t="s">
        <v>587</v>
      </c>
      <c r="C141" s="6" t="s">
        <v>491</v>
      </c>
      <c r="D141" s="7">
        <v>45882</v>
      </c>
      <c r="E141" s="7"/>
      <c r="F141" s="27" t="s">
        <v>14</v>
      </c>
      <c r="G141" s="15">
        <v>70537.11</v>
      </c>
      <c r="H141" s="7"/>
      <c r="I141" s="7"/>
      <c r="J141" s="15"/>
      <c r="K141" s="50"/>
      <c r="L141" s="189" t="s">
        <v>636</v>
      </c>
    </row>
    <row r="142" spans="1:12" x14ac:dyDescent="0.3">
      <c r="A142" s="6"/>
      <c r="B142" s="160" t="s">
        <v>588</v>
      </c>
      <c r="C142" s="6" t="s">
        <v>491</v>
      </c>
      <c r="D142" s="7">
        <v>45882</v>
      </c>
      <c r="E142" s="7"/>
      <c r="F142" s="27" t="s">
        <v>14</v>
      </c>
      <c r="G142" s="15">
        <v>71902.77</v>
      </c>
      <c r="H142" s="7"/>
      <c r="I142" s="7"/>
      <c r="J142" s="15"/>
      <c r="K142" s="50"/>
      <c r="L142" s="189" t="s">
        <v>636</v>
      </c>
    </row>
    <row r="143" spans="1:12" x14ac:dyDescent="0.3">
      <c r="A143" s="6"/>
      <c r="B143" s="160" t="s">
        <v>589</v>
      </c>
      <c r="C143" s="6" t="s">
        <v>491</v>
      </c>
      <c r="D143" s="7">
        <v>45882</v>
      </c>
      <c r="E143" s="7"/>
      <c r="F143" s="27" t="s">
        <v>14</v>
      </c>
      <c r="G143" s="15">
        <v>72412.649999999994</v>
      </c>
      <c r="H143" s="7"/>
      <c r="I143" s="7"/>
      <c r="J143" s="15"/>
      <c r="K143" s="50"/>
      <c r="L143" s="189" t="s">
        <v>636</v>
      </c>
    </row>
    <row r="144" spans="1:12" x14ac:dyDescent="0.3">
      <c r="A144" s="6"/>
      <c r="B144" s="160" t="s">
        <v>590</v>
      </c>
      <c r="C144" s="6" t="s">
        <v>647</v>
      </c>
      <c r="D144" s="7">
        <v>45888</v>
      </c>
      <c r="E144" s="7"/>
      <c r="F144" s="27" t="s">
        <v>14</v>
      </c>
      <c r="G144" s="15">
        <v>51637.48</v>
      </c>
      <c r="H144" s="7"/>
      <c r="I144" s="7"/>
      <c r="J144" s="15"/>
      <c r="K144" s="50"/>
      <c r="L144" s="189" t="s">
        <v>636</v>
      </c>
    </row>
    <row r="145" spans="1:12" x14ac:dyDescent="0.3">
      <c r="A145" s="9"/>
      <c r="B145" s="160" t="s">
        <v>594</v>
      </c>
      <c r="C145" s="6" t="s">
        <v>439</v>
      </c>
      <c r="D145" s="7">
        <v>45888</v>
      </c>
      <c r="E145" s="7"/>
      <c r="F145" s="27" t="s">
        <v>14</v>
      </c>
      <c r="G145" s="15">
        <v>50713.62</v>
      </c>
      <c r="H145" s="11"/>
      <c r="I145" s="11"/>
      <c r="J145" s="15"/>
      <c r="K145" s="50"/>
      <c r="L145" s="189" t="s">
        <v>636</v>
      </c>
    </row>
    <row r="146" spans="1:12" x14ac:dyDescent="0.3">
      <c r="A146" s="6" t="s">
        <v>48</v>
      </c>
      <c r="B146" s="160" t="s">
        <v>595</v>
      </c>
      <c r="C146" s="6" t="s">
        <v>418</v>
      </c>
      <c r="D146" s="7">
        <v>45889</v>
      </c>
      <c r="E146" s="7"/>
      <c r="F146" s="27" t="s">
        <v>14</v>
      </c>
      <c r="G146" s="15">
        <v>239481.04</v>
      </c>
      <c r="H146" s="7"/>
      <c r="I146" s="7"/>
      <c r="J146" s="15"/>
      <c r="K146" s="50"/>
      <c r="L146" s="189" t="s">
        <v>636</v>
      </c>
    </row>
    <row r="147" spans="1:12" x14ac:dyDescent="0.3">
      <c r="A147" s="65" t="s">
        <v>48</v>
      </c>
      <c r="B147" s="101" t="s">
        <v>596</v>
      </c>
      <c r="C147" s="65" t="s">
        <v>418</v>
      </c>
      <c r="D147" s="66">
        <v>45889</v>
      </c>
      <c r="E147" s="66"/>
      <c r="F147" s="65" t="s">
        <v>14</v>
      </c>
      <c r="G147" s="67">
        <v>231629.7</v>
      </c>
      <c r="H147" s="66"/>
      <c r="I147" s="66">
        <v>45960</v>
      </c>
      <c r="J147" s="67">
        <v>231589.7</v>
      </c>
      <c r="K147" s="89"/>
      <c r="L147" s="189" t="s">
        <v>636</v>
      </c>
    </row>
    <row r="148" spans="1:12" x14ac:dyDescent="0.3">
      <c r="A148" s="6" t="s">
        <v>48</v>
      </c>
      <c r="B148" s="160" t="s">
        <v>597</v>
      </c>
      <c r="C148" s="6" t="s">
        <v>418</v>
      </c>
      <c r="D148" s="7">
        <v>45889</v>
      </c>
      <c r="E148" s="7"/>
      <c r="F148" s="27" t="s">
        <v>14</v>
      </c>
      <c r="G148" s="15">
        <v>249778.8</v>
      </c>
      <c r="H148" s="7"/>
      <c r="I148" s="7"/>
      <c r="J148" s="15"/>
      <c r="K148" s="50"/>
      <c r="L148" s="189" t="s">
        <v>636</v>
      </c>
    </row>
    <row r="149" spans="1:12" x14ac:dyDescent="0.3">
      <c r="A149" s="6" t="s">
        <v>28</v>
      </c>
      <c r="B149" s="160" t="s">
        <v>598</v>
      </c>
      <c r="C149" s="84" t="s">
        <v>491</v>
      </c>
      <c r="D149" s="85">
        <v>45890</v>
      </c>
      <c r="E149" s="85"/>
      <c r="F149" s="71" t="s">
        <v>14</v>
      </c>
      <c r="G149" s="86">
        <v>67745.64</v>
      </c>
      <c r="H149" s="11"/>
      <c r="I149" s="11"/>
      <c r="J149" s="15"/>
      <c r="K149" s="50"/>
      <c r="L149" s="189" t="s">
        <v>636</v>
      </c>
    </row>
    <row r="150" spans="1:12" x14ac:dyDescent="0.3">
      <c r="A150" s="6" t="s">
        <v>28</v>
      </c>
      <c r="B150" s="160" t="s">
        <v>599</v>
      </c>
      <c r="C150" s="84" t="s">
        <v>491</v>
      </c>
      <c r="D150" s="85">
        <v>45890</v>
      </c>
      <c r="E150" s="85"/>
      <c r="F150" s="71" t="s">
        <v>14</v>
      </c>
      <c r="G150" s="86">
        <v>70331.7</v>
      </c>
      <c r="H150" s="11"/>
      <c r="I150" s="11"/>
      <c r="J150" s="15"/>
      <c r="K150" s="50"/>
      <c r="L150" s="189" t="s">
        <v>636</v>
      </c>
    </row>
    <row r="151" spans="1:12" x14ac:dyDescent="0.3">
      <c r="A151" s="6" t="s">
        <v>28</v>
      </c>
      <c r="B151" s="160" t="s">
        <v>600</v>
      </c>
      <c r="C151" s="84" t="s">
        <v>491</v>
      </c>
      <c r="D151" s="85">
        <v>45890</v>
      </c>
      <c r="E151" s="85"/>
      <c r="F151" s="71" t="s">
        <v>14</v>
      </c>
      <c r="G151" s="86">
        <v>70332.2</v>
      </c>
      <c r="H151" s="11"/>
      <c r="I151" s="11"/>
      <c r="J151" s="15"/>
      <c r="K151" s="50"/>
      <c r="L151" s="189" t="s">
        <v>636</v>
      </c>
    </row>
    <row r="152" spans="1:12" x14ac:dyDescent="0.3">
      <c r="A152" s="6" t="s">
        <v>28</v>
      </c>
      <c r="B152" s="160" t="s">
        <v>601</v>
      </c>
      <c r="C152" s="84" t="s">
        <v>491</v>
      </c>
      <c r="D152" s="85">
        <v>45890</v>
      </c>
      <c r="E152" s="85"/>
      <c r="F152" s="71" t="s">
        <v>14</v>
      </c>
      <c r="G152" s="86">
        <v>67276.62</v>
      </c>
      <c r="H152" s="7"/>
      <c r="I152" s="7"/>
      <c r="J152" s="15"/>
      <c r="K152" s="50"/>
      <c r="L152" s="189" t="s">
        <v>636</v>
      </c>
    </row>
    <row r="153" spans="1:12" x14ac:dyDescent="0.3">
      <c r="A153" s="6" t="s">
        <v>10</v>
      </c>
      <c r="B153" s="160" t="s">
        <v>602</v>
      </c>
      <c r="C153" s="6" t="s">
        <v>444</v>
      </c>
      <c r="D153" s="7">
        <v>45894</v>
      </c>
      <c r="E153" s="7"/>
      <c r="F153" s="27" t="s">
        <v>14</v>
      </c>
      <c r="G153" s="15">
        <v>50211.360000000001</v>
      </c>
      <c r="H153" s="7"/>
      <c r="I153" s="7"/>
      <c r="J153" s="15"/>
      <c r="K153" s="50"/>
      <c r="L153" s="189" t="s">
        <v>636</v>
      </c>
    </row>
    <row r="154" spans="1:12" x14ac:dyDescent="0.3">
      <c r="A154" s="6" t="s">
        <v>10</v>
      </c>
      <c r="B154" s="160" t="s">
        <v>603</v>
      </c>
      <c r="C154" s="6" t="s">
        <v>281</v>
      </c>
      <c r="D154" s="7">
        <v>45894</v>
      </c>
      <c r="E154" s="7"/>
      <c r="F154" s="27" t="s">
        <v>14</v>
      </c>
      <c r="G154" s="15">
        <v>51498.15</v>
      </c>
      <c r="H154" s="7"/>
      <c r="I154" s="7"/>
      <c r="J154" s="15"/>
      <c r="K154" s="50"/>
      <c r="L154" s="189" t="s">
        <v>636</v>
      </c>
    </row>
    <row r="155" spans="1:12" x14ac:dyDescent="0.3">
      <c r="A155" s="6" t="s">
        <v>48</v>
      </c>
      <c r="B155" s="160" t="s">
        <v>604</v>
      </c>
      <c r="C155" s="6" t="s">
        <v>638</v>
      </c>
      <c r="D155" s="7">
        <v>45894</v>
      </c>
      <c r="E155" s="7"/>
      <c r="F155" s="27" t="s">
        <v>14</v>
      </c>
      <c r="G155" s="15">
        <v>31801.439999999999</v>
      </c>
      <c r="H155" s="7"/>
      <c r="I155" s="7"/>
      <c r="J155" s="15"/>
      <c r="K155" s="50"/>
      <c r="L155" s="189" t="s">
        <v>636</v>
      </c>
    </row>
    <row r="156" spans="1:12" x14ac:dyDescent="0.3">
      <c r="A156" s="6" t="s">
        <v>48</v>
      </c>
      <c r="B156" s="160" t="s">
        <v>605</v>
      </c>
      <c r="C156" s="6" t="s">
        <v>638</v>
      </c>
      <c r="D156" s="7">
        <v>45897</v>
      </c>
      <c r="E156" s="7"/>
      <c r="F156" s="27" t="s">
        <v>14</v>
      </c>
      <c r="G156" s="15">
        <v>152397.76000000001</v>
      </c>
      <c r="H156" s="7"/>
      <c r="I156" s="7"/>
      <c r="J156" s="15"/>
      <c r="K156" s="50"/>
      <c r="L156" s="189" t="s">
        <v>636</v>
      </c>
    </row>
    <row r="157" spans="1:12" x14ac:dyDescent="0.3">
      <c r="A157" s="6" t="s">
        <v>48</v>
      </c>
      <c r="B157" s="160" t="s">
        <v>606</v>
      </c>
      <c r="C157" s="6" t="s">
        <v>638</v>
      </c>
      <c r="D157" s="7">
        <v>45897</v>
      </c>
      <c r="E157" s="7"/>
      <c r="F157" s="27" t="s">
        <v>14</v>
      </c>
      <c r="G157" s="15">
        <v>99292.32</v>
      </c>
      <c r="H157" s="7"/>
      <c r="I157" s="7"/>
      <c r="J157" s="15"/>
      <c r="K157" s="50"/>
      <c r="L157" s="189" t="s">
        <v>636</v>
      </c>
    </row>
    <row r="158" spans="1:12" x14ac:dyDescent="0.3">
      <c r="A158" s="65" t="s">
        <v>48</v>
      </c>
      <c r="B158" s="101" t="s">
        <v>607</v>
      </c>
      <c r="C158" s="65" t="s">
        <v>51</v>
      </c>
      <c r="D158" s="66">
        <v>45898</v>
      </c>
      <c r="E158" s="66"/>
      <c r="F158" s="65" t="s">
        <v>14</v>
      </c>
      <c r="G158" s="67">
        <v>76627.95</v>
      </c>
      <c r="H158" s="66"/>
      <c r="I158" s="66">
        <v>45952</v>
      </c>
      <c r="J158" s="67">
        <v>76627.95</v>
      </c>
      <c r="K158" s="89"/>
      <c r="L158" s="189" t="s">
        <v>636</v>
      </c>
    </row>
    <row r="159" spans="1:12" x14ac:dyDescent="0.3">
      <c r="A159" s="65" t="s">
        <v>48</v>
      </c>
      <c r="B159" s="101" t="s">
        <v>608</v>
      </c>
      <c r="C159" s="65" t="s">
        <v>51</v>
      </c>
      <c r="D159" s="66">
        <v>45898</v>
      </c>
      <c r="E159" s="66"/>
      <c r="F159" s="65" t="s">
        <v>14</v>
      </c>
      <c r="G159" s="67">
        <v>76627.95</v>
      </c>
      <c r="H159" s="66"/>
      <c r="I159" s="66">
        <v>45958</v>
      </c>
      <c r="J159" s="67">
        <v>76627.95</v>
      </c>
      <c r="K159" s="89"/>
      <c r="L159" s="189" t="s">
        <v>636</v>
      </c>
    </row>
    <row r="160" spans="1:12" x14ac:dyDescent="0.3">
      <c r="A160" s="65" t="s">
        <v>48</v>
      </c>
      <c r="B160" s="101" t="s">
        <v>609</v>
      </c>
      <c r="C160" s="65" t="s">
        <v>51</v>
      </c>
      <c r="D160" s="66">
        <v>45898</v>
      </c>
      <c r="E160" s="66"/>
      <c r="F160" s="65" t="s">
        <v>14</v>
      </c>
      <c r="G160" s="67">
        <v>76627.95</v>
      </c>
      <c r="H160" s="66"/>
      <c r="I160" s="66">
        <v>45952</v>
      </c>
      <c r="J160" s="67">
        <v>76627.95</v>
      </c>
      <c r="K160" s="89"/>
      <c r="L160" s="189" t="s">
        <v>636</v>
      </c>
    </row>
    <row r="161" spans="1:12" x14ac:dyDescent="0.3">
      <c r="A161" s="65" t="s">
        <v>48</v>
      </c>
      <c r="B161" s="101" t="s">
        <v>610</v>
      </c>
      <c r="C161" s="65" t="s">
        <v>51</v>
      </c>
      <c r="D161" s="66">
        <v>45898</v>
      </c>
      <c r="E161" s="66"/>
      <c r="F161" s="65" t="s">
        <v>14</v>
      </c>
      <c r="G161" s="67">
        <v>76627.95</v>
      </c>
      <c r="H161" s="66"/>
      <c r="I161" s="66">
        <v>45958</v>
      </c>
      <c r="J161" s="67">
        <v>76627.95</v>
      </c>
      <c r="K161" s="89"/>
      <c r="L161" s="189" t="s">
        <v>636</v>
      </c>
    </row>
    <row r="162" spans="1:12" x14ac:dyDescent="0.3">
      <c r="A162" s="65" t="s">
        <v>48</v>
      </c>
      <c r="B162" s="101" t="s">
        <v>611</v>
      </c>
      <c r="C162" s="65" t="s">
        <v>51</v>
      </c>
      <c r="D162" s="66">
        <v>45898</v>
      </c>
      <c r="E162" s="66"/>
      <c r="F162" s="65" t="s">
        <v>14</v>
      </c>
      <c r="G162" s="67">
        <v>76627.95</v>
      </c>
      <c r="H162" s="66"/>
      <c r="I162" s="66">
        <v>45958</v>
      </c>
      <c r="J162" s="67">
        <v>76627.95</v>
      </c>
      <c r="K162" s="89"/>
      <c r="L162" s="189" t="s">
        <v>636</v>
      </c>
    </row>
    <row r="163" spans="1:12" x14ac:dyDescent="0.3">
      <c r="A163" s="65" t="s">
        <v>48</v>
      </c>
      <c r="B163" s="101" t="s">
        <v>612</v>
      </c>
      <c r="C163" s="65" t="s">
        <v>51</v>
      </c>
      <c r="D163" s="66">
        <v>45898</v>
      </c>
      <c r="E163" s="66"/>
      <c r="F163" s="65" t="s">
        <v>14</v>
      </c>
      <c r="G163" s="67">
        <v>76627.95</v>
      </c>
      <c r="H163" s="66"/>
      <c r="I163" s="66">
        <v>45952</v>
      </c>
      <c r="J163" s="67">
        <v>76627.95</v>
      </c>
      <c r="K163" s="89"/>
      <c r="L163" s="189" t="s">
        <v>636</v>
      </c>
    </row>
    <row r="164" spans="1:12" x14ac:dyDescent="0.3">
      <c r="A164" s="65" t="s">
        <v>48</v>
      </c>
      <c r="B164" s="101" t="s">
        <v>613</v>
      </c>
      <c r="C164" s="65" t="s">
        <v>51</v>
      </c>
      <c r="D164" s="66">
        <v>45898</v>
      </c>
      <c r="E164" s="66"/>
      <c r="F164" s="65" t="s">
        <v>14</v>
      </c>
      <c r="G164" s="67">
        <v>76627.95</v>
      </c>
      <c r="H164" s="66"/>
      <c r="I164" s="66">
        <v>45958</v>
      </c>
      <c r="J164" s="67">
        <v>76627.95</v>
      </c>
      <c r="K164" s="89"/>
      <c r="L164" s="189" t="s">
        <v>636</v>
      </c>
    </row>
    <row r="165" spans="1:12" x14ac:dyDescent="0.3">
      <c r="A165" s="6" t="s">
        <v>48</v>
      </c>
      <c r="B165" s="160" t="s">
        <v>614</v>
      </c>
      <c r="C165" s="6" t="s">
        <v>51</v>
      </c>
      <c r="D165" s="7">
        <v>45898</v>
      </c>
      <c r="E165" s="7"/>
      <c r="F165" s="27" t="s">
        <v>14</v>
      </c>
      <c r="G165" s="15">
        <v>76627.95</v>
      </c>
      <c r="H165" s="7"/>
      <c r="I165" s="7"/>
      <c r="J165" s="15"/>
      <c r="K165" s="50"/>
      <c r="L165" s="189" t="s">
        <v>636</v>
      </c>
    </row>
    <row r="166" spans="1:12" x14ac:dyDescent="0.3">
      <c r="A166" s="6"/>
      <c r="B166" s="160" t="s">
        <v>615</v>
      </c>
      <c r="C166" s="6" t="s">
        <v>444</v>
      </c>
      <c r="D166" s="7">
        <v>45906</v>
      </c>
      <c r="E166" s="7"/>
      <c r="F166" s="27" t="s">
        <v>14</v>
      </c>
      <c r="G166" s="15">
        <v>50303.28</v>
      </c>
      <c r="H166" s="7"/>
      <c r="I166" s="7"/>
      <c r="J166" s="15"/>
      <c r="K166" s="50"/>
      <c r="L166" s="189" t="s">
        <v>636</v>
      </c>
    </row>
    <row r="167" spans="1:12" x14ac:dyDescent="0.3">
      <c r="A167" s="6"/>
      <c r="B167" s="160" t="s">
        <v>616</v>
      </c>
      <c r="C167" s="6" t="s">
        <v>439</v>
      </c>
      <c r="D167" s="7">
        <v>45906</v>
      </c>
      <c r="E167" s="7"/>
      <c r="F167" s="27" t="s">
        <v>14</v>
      </c>
      <c r="G167" s="15">
        <v>50238.78</v>
      </c>
      <c r="H167" s="7"/>
      <c r="I167" s="7"/>
      <c r="J167" s="15"/>
      <c r="K167" s="50"/>
      <c r="L167" s="189" t="s">
        <v>636</v>
      </c>
    </row>
    <row r="168" spans="1:12" x14ac:dyDescent="0.3">
      <c r="A168" s="6"/>
      <c r="B168" s="160" t="s">
        <v>617</v>
      </c>
      <c r="C168" s="6" t="s">
        <v>439</v>
      </c>
      <c r="D168" s="7">
        <v>45906</v>
      </c>
      <c r="E168" s="7"/>
      <c r="F168" s="27" t="s">
        <v>14</v>
      </c>
      <c r="G168" s="15">
        <v>51170.49</v>
      </c>
      <c r="H168" s="7"/>
      <c r="I168" s="7"/>
      <c r="J168" s="15"/>
      <c r="K168" s="50"/>
      <c r="L168" s="189" t="s">
        <v>636</v>
      </c>
    </row>
    <row r="169" spans="1:12" x14ac:dyDescent="0.3">
      <c r="A169" s="6"/>
      <c r="B169" s="160" t="s">
        <v>618</v>
      </c>
      <c r="C169" s="6" t="s">
        <v>210</v>
      </c>
      <c r="D169" s="7">
        <v>45931</v>
      </c>
      <c r="E169" s="7"/>
      <c r="F169" s="27" t="s">
        <v>14</v>
      </c>
      <c r="G169" s="15">
        <v>109113.4</v>
      </c>
      <c r="H169" s="7"/>
      <c r="I169" s="7"/>
      <c r="J169" s="15"/>
      <c r="K169" s="50"/>
      <c r="L169" s="189" t="s">
        <v>639</v>
      </c>
    </row>
    <row r="170" spans="1:12" x14ac:dyDescent="0.3">
      <c r="A170" s="6"/>
      <c r="B170" s="160" t="s">
        <v>619</v>
      </c>
      <c r="C170" s="6" t="s">
        <v>210</v>
      </c>
      <c r="D170" s="7">
        <v>45911</v>
      </c>
      <c r="E170" s="7"/>
      <c r="F170" s="27" t="s">
        <v>14</v>
      </c>
      <c r="G170" s="15">
        <v>116755.48</v>
      </c>
      <c r="H170" s="7"/>
      <c r="I170" s="7"/>
      <c r="J170" s="15"/>
      <c r="K170" s="50"/>
      <c r="L170" s="189" t="s">
        <v>639</v>
      </c>
    </row>
    <row r="171" spans="1:12" x14ac:dyDescent="0.3">
      <c r="A171" s="6" t="s">
        <v>48</v>
      </c>
      <c r="B171" s="160" t="s">
        <v>620</v>
      </c>
      <c r="C171" s="6" t="s">
        <v>51</v>
      </c>
      <c r="D171" s="7">
        <v>45932</v>
      </c>
      <c r="E171" s="7"/>
      <c r="F171" s="27" t="s">
        <v>14</v>
      </c>
      <c r="G171" s="15">
        <v>75550.8</v>
      </c>
      <c r="H171" s="7"/>
      <c r="I171" s="7"/>
      <c r="J171" s="15"/>
      <c r="K171" s="50"/>
      <c r="L171" s="189" t="s">
        <v>636</v>
      </c>
    </row>
    <row r="172" spans="1:12" x14ac:dyDescent="0.3">
      <c r="A172" s="6" t="s">
        <v>48</v>
      </c>
      <c r="B172" s="160" t="s">
        <v>621</v>
      </c>
      <c r="C172" s="6" t="s">
        <v>51</v>
      </c>
      <c r="D172" s="7">
        <v>45932</v>
      </c>
      <c r="E172" s="7"/>
      <c r="F172" s="27" t="s">
        <v>14</v>
      </c>
      <c r="G172" s="15">
        <v>75550.8</v>
      </c>
      <c r="H172" s="7"/>
      <c r="I172" s="7"/>
      <c r="J172" s="15"/>
      <c r="K172" s="50"/>
      <c r="L172" s="189" t="s">
        <v>636</v>
      </c>
    </row>
    <row r="173" spans="1:12" x14ac:dyDescent="0.3">
      <c r="A173" s="6" t="s">
        <v>48</v>
      </c>
      <c r="B173" s="160" t="s">
        <v>622</v>
      </c>
      <c r="C173" s="6" t="s">
        <v>51</v>
      </c>
      <c r="D173" s="7">
        <v>45932</v>
      </c>
      <c r="E173" s="7"/>
      <c r="F173" s="27" t="s">
        <v>14</v>
      </c>
      <c r="G173" s="15">
        <v>75550.8</v>
      </c>
      <c r="H173" s="7"/>
      <c r="I173" s="7"/>
      <c r="J173" s="15"/>
      <c r="K173" s="50"/>
      <c r="L173" s="189" t="s">
        <v>636</v>
      </c>
    </row>
    <row r="174" spans="1:12" x14ac:dyDescent="0.3">
      <c r="A174" s="6" t="s">
        <v>48</v>
      </c>
      <c r="B174" s="160" t="s">
        <v>623</v>
      </c>
      <c r="C174" s="6" t="s">
        <v>51</v>
      </c>
      <c r="D174" s="7">
        <v>45932</v>
      </c>
      <c r="E174" s="7"/>
      <c r="F174" s="27" t="s">
        <v>14</v>
      </c>
      <c r="G174" s="15">
        <v>75550.8</v>
      </c>
      <c r="H174" s="7"/>
      <c r="I174" s="7"/>
      <c r="J174" s="15"/>
      <c r="K174" s="50"/>
      <c r="L174" s="189" t="s">
        <v>636</v>
      </c>
    </row>
    <row r="175" spans="1:12" x14ac:dyDescent="0.3">
      <c r="A175" s="6" t="s">
        <v>48</v>
      </c>
      <c r="B175" s="160" t="s">
        <v>624</v>
      </c>
      <c r="C175" s="6" t="s">
        <v>51</v>
      </c>
      <c r="D175" s="7">
        <v>45932</v>
      </c>
      <c r="E175" s="7"/>
      <c r="F175" s="27" t="s">
        <v>14</v>
      </c>
      <c r="G175" s="15">
        <v>75550.8</v>
      </c>
      <c r="H175" s="7"/>
      <c r="I175" s="7"/>
      <c r="J175" s="15"/>
      <c r="K175" s="50"/>
      <c r="L175" s="189" t="s">
        <v>636</v>
      </c>
    </row>
    <row r="176" spans="1:12" x14ac:dyDescent="0.3">
      <c r="A176" s="6" t="s">
        <v>48</v>
      </c>
      <c r="B176" s="160" t="s">
        <v>625</v>
      </c>
      <c r="C176" s="6" t="s">
        <v>51</v>
      </c>
      <c r="D176" s="7">
        <v>45932</v>
      </c>
      <c r="E176" s="7"/>
      <c r="F176" s="27" t="s">
        <v>14</v>
      </c>
      <c r="G176" s="15">
        <v>75550.8</v>
      </c>
      <c r="H176" s="7"/>
      <c r="I176" s="7"/>
      <c r="J176" s="15"/>
      <c r="K176" s="50"/>
      <c r="L176" s="189" t="s">
        <v>636</v>
      </c>
    </row>
    <row r="177" spans="1:12" x14ac:dyDescent="0.3">
      <c r="A177" s="6" t="s">
        <v>48</v>
      </c>
      <c r="B177" s="160" t="s">
        <v>626</v>
      </c>
      <c r="C177" s="6" t="s">
        <v>51</v>
      </c>
      <c r="D177" s="7">
        <v>45932</v>
      </c>
      <c r="E177" s="7"/>
      <c r="F177" s="27" t="s">
        <v>14</v>
      </c>
      <c r="G177" s="15">
        <v>75550.8</v>
      </c>
      <c r="H177" s="7"/>
      <c r="I177" s="7"/>
      <c r="J177" s="15"/>
      <c r="K177" s="50"/>
      <c r="L177" s="189" t="s">
        <v>636</v>
      </c>
    </row>
    <row r="178" spans="1:12" x14ac:dyDescent="0.3">
      <c r="A178" s="6" t="s">
        <v>48</v>
      </c>
      <c r="B178" s="160" t="s">
        <v>627</v>
      </c>
      <c r="C178" s="6" t="s">
        <v>51</v>
      </c>
      <c r="D178" s="7">
        <v>45932</v>
      </c>
      <c r="E178" s="7"/>
      <c r="F178" s="27" t="s">
        <v>14</v>
      </c>
      <c r="G178" s="15">
        <v>75550.8</v>
      </c>
      <c r="H178" s="7"/>
      <c r="I178" s="7"/>
      <c r="J178" s="15"/>
      <c r="K178" s="50"/>
      <c r="L178" s="189" t="s">
        <v>636</v>
      </c>
    </row>
    <row r="179" spans="1:12" x14ac:dyDescent="0.3">
      <c r="A179" s="9"/>
      <c r="B179" s="160" t="s">
        <v>628</v>
      </c>
      <c r="C179" s="9"/>
      <c r="D179" s="11"/>
      <c r="E179" s="11"/>
      <c r="F179" s="42"/>
      <c r="G179" s="16"/>
      <c r="H179" s="11"/>
      <c r="I179" s="11"/>
      <c r="J179" s="11"/>
      <c r="K179" s="54"/>
      <c r="L179" s="189" t="s">
        <v>636</v>
      </c>
    </row>
    <row r="180" spans="1:12" x14ac:dyDescent="0.3">
      <c r="A180" s="6" t="s">
        <v>48</v>
      </c>
      <c r="B180" s="160" t="s">
        <v>629</v>
      </c>
      <c r="C180" s="6" t="s">
        <v>418</v>
      </c>
      <c r="D180" s="7">
        <v>45936</v>
      </c>
      <c r="E180" s="7"/>
      <c r="F180" s="27" t="s">
        <v>14</v>
      </c>
      <c r="G180" s="15">
        <v>153253.65</v>
      </c>
      <c r="H180" s="11"/>
      <c r="I180" s="11"/>
      <c r="J180" s="11"/>
      <c r="K180" s="54"/>
      <c r="L180" s="189" t="s">
        <v>636</v>
      </c>
    </row>
    <row r="181" spans="1:12" x14ac:dyDescent="0.3">
      <c r="A181" s="6" t="s">
        <v>48</v>
      </c>
      <c r="B181" s="160" t="s">
        <v>630</v>
      </c>
      <c r="C181" s="6" t="s">
        <v>418</v>
      </c>
      <c r="D181" s="7">
        <v>45936</v>
      </c>
      <c r="E181" s="7"/>
      <c r="F181" s="27" t="s">
        <v>14</v>
      </c>
      <c r="G181" s="15">
        <v>160080</v>
      </c>
      <c r="H181" s="11"/>
      <c r="I181" s="11"/>
      <c r="J181" s="11"/>
      <c r="K181" s="54"/>
      <c r="L181" s="189" t="s">
        <v>636</v>
      </c>
    </row>
    <row r="182" spans="1:12" x14ac:dyDescent="0.3">
      <c r="A182" s="6" t="s">
        <v>48</v>
      </c>
      <c r="B182" s="160" t="s">
        <v>631</v>
      </c>
      <c r="C182" s="6" t="s">
        <v>418</v>
      </c>
      <c r="D182" s="7">
        <v>45936</v>
      </c>
      <c r="E182" s="7"/>
      <c r="F182" s="27" t="s">
        <v>14</v>
      </c>
      <c r="G182" s="15">
        <v>160080</v>
      </c>
      <c r="H182" s="11"/>
      <c r="I182" s="11"/>
      <c r="J182" s="11"/>
      <c r="K182" s="54"/>
      <c r="L182" s="189" t="s">
        <v>636</v>
      </c>
    </row>
    <row r="183" spans="1:12" x14ac:dyDescent="0.3">
      <c r="A183" s="6" t="s">
        <v>48</v>
      </c>
      <c r="B183" s="160" t="s">
        <v>632</v>
      </c>
      <c r="C183" s="6" t="s">
        <v>418</v>
      </c>
      <c r="D183" s="7">
        <v>45936</v>
      </c>
      <c r="E183" s="7"/>
      <c r="F183" s="27" t="s">
        <v>14</v>
      </c>
      <c r="G183" s="15">
        <v>160171.20000000001</v>
      </c>
      <c r="H183" s="11"/>
      <c r="I183" s="11"/>
      <c r="J183" s="11"/>
      <c r="K183" s="54"/>
      <c r="L183" s="189" t="s">
        <v>636</v>
      </c>
    </row>
    <row r="184" spans="1:12" x14ac:dyDescent="0.3">
      <c r="A184" s="6"/>
      <c r="B184" s="160" t="s">
        <v>633</v>
      </c>
      <c r="C184" s="6"/>
      <c r="D184" s="7"/>
      <c r="E184" s="7"/>
      <c r="F184" s="27"/>
      <c r="G184" s="15"/>
      <c r="H184" s="7"/>
      <c r="I184" s="7"/>
      <c r="J184" s="7"/>
      <c r="K184" s="22"/>
    </row>
    <row r="185" spans="1:12" x14ac:dyDescent="0.3">
      <c r="A185" s="8"/>
      <c r="B185" s="160" t="s">
        <v>634</v>
      </c>
      <c r="C185" s="6"/>
      <c r="D185" s="7"/>
      <c r="E185" s="7"/>
      <c r="F185" s="27"/>
      <c r="G185" s="15"/>
      <c r="H185" s="7"/>
      <c r="I185" s="7"/>
      <c r="J185" s="7"/>
      <c r="K185" s="22"/>
    </row>
    <row r="186" spans="1:12" x14ac:dyDescent="0.3">
      <c r="A186" s="6"/>
      <c r="B186" s="6"/>
      <c r="C186" s="6"/>
      <c r="D186" s="7"/>
      <c r="E186" s="7"/>
      <c r="F186" s="27"/>
      <c r="G186" s="15"/>
      <c r="H186" s="7"/>
      <c r="I186" s="7"/>
      <c r="J186" s="7"/>
      <c r="K186" s="22"/>
    </row>
    <row r="187" spans="1:12" x14ac:dyDescent="0.3">
      <c r="A187" s="6"/>
      <c r="B187" s="6"/>
      <c r="C187" s="6"/>
      <c r="D187" s="7"/>
      <c r="E187" s="7"/>
      <c r="F187" s="27"/>
      <c r="G187" s="15"/>
      <c r="H187" s="7"/>
      <c r="I187" s="7"/>
      <c r="J187" s="7"/>
      <c r="K187" s="22"/>
      <c r="L187" s="28" t="s">
        <v>637</v>
      </c>
    </row>
    <row r="188" spans="1:12" x14ac:dyDescent="0.3">
      <c r="A188" s="9"/>
      <c r="B188" s="9"/>
      <c r="C188" s="9"/>
      <c r="D188" s="11"/>
      <c r="E188" s="11"/>
      <c r="F188" s="42"/>
      <c r="G188" s="16"/>
      <c r="H188" s="11"/>
      <c r="I188" s="11"/>
      <c r="J188" s="11"/>
      <c r="K188" s="54"/>
    </row>
    <row r="189" spans="1:12" x14ac:dyDescent="0.3">
      <c r="A189" s="9"/>
      <c r="B189" s="9"/>
      <c r="C189" s="9"/>
      <c r="D189" s="11"/>
      <c r="E189" s="11"/>
      <c r="F189" s="42"/>
      <c r="G189" s="16"/>
      <c r="H189" s="11"/>
      <c r="I189" s="11"/>
      <c r="J189" s="11"/>
      <c r="K189" s="54"/>
    </row>
    <row r="190" spans="1:12" x14ac:dyDescent="0.3">
      <c r="A190" s="9"/>
      <c r="B190" s="9"/>
      <c r="C190" s="9"/>
      <c r="D190" s="11"/>
      <c r="E190" s="11"/>
      <c r="F190" s="42"/>
      <c r="G190" s="16"/>
      <c r="H190" s="7"/>
      <c r="I190" s="7"/>
      <c r="J190" s="7"/>
      <c r="K190" s="22"/>
    </row>
    <row r="191" spans="1:12" x14ac:dyDescent="0.3">
      <c r="A191" s="13"/>
      <c r="B191" s="13"/>
      <c r="C191" s="13"/>
      <c r="D191" s="14"/>
      <c r="E191" s="14"/>
      <c r="F191" s="27"/>
      <c r="G191" s="17"/>
      <c r="H191" s="14"/>
      <c r="I191" s="14"/>
      <c r="J191" s="14"/>
      <c r="K191" s="29"/>
    </row>
    <row r="192" spans="1:12" x14ac:dyDescent="0.3">
      <c r="A192" s="9"/>
      <c r="B192" s="9"/>
      <c r="C192" s="9"/>
      <c r="D192" s="11"/>
      <c r="E192" s="11"/>
      <c r="F192" s="42"/>
      <c r="G192" s="16"/>
      <c r="H192" s="7"/>
      <c r="I192" s="7"/>
      <c r="J192" s="7"/>
      <c r="K192" s="22"/>
    </row>
    <row r="193" spans="1:11" x14ac:dyDescent="0.3">
      <c r="A193" s="9"/>
      <c r="B193" s="9"/>
      <c r="C193" s="9"/>
      <c r="D193" s="11"/>
      <c r="E193" s="11"/>
      <c r="F193" s="42"/>
      <c r="G193" s="16"/>
      <c r="H193" s="7"/>
      <c r="I193" s="7"/>
      <c r="J193" s="7"/>
      <c r="K193" s="22"/>
    </row>
    <row r="194" spans="1:11" x14ac:dyDescent="0.3">
      <c r="A194" s="9"/>
      <c r="B194" s="9"/>
      <c r="C194" s="9"/>
      <c r="D194" s="11"/>
      <c r="E194" s="11"/>
      <c r="F194" s="42"/>
      <c r="G194" s="16"/>
      <c r="H194" s="7"/>
      <c r="I194" s="7"/>
      <c r="J194" s="7"/>
      <c r="K194" s="22"/>
    </row>
    <row r="195" spans="1:11" x14ac:dyDescent="0.3">
      <c r="A195" s="6"/>
      <c r="B195" s="6"/>
      <c r="C195" s="6"/>
      <c r="D195" s="7"/>
      <c r="E195" s="7"/>
      <c r="F195" s="27"/>
      <c r="G195" s="15"/>
      <c r="H195" s="7"/>
      <c r="I195" s="7"/>
      <c r="J195" s="7"/>
      <c r="K195" s="22"/>
    </row>
    <row r="196" spans="1:11" x14ac:dyDescent="0.3">
      <c r="A196" s="8"/>
      <c r="B196" s="6"/>
      <c r="C196" s="6"/>
      <c r="D196" s="7"/>
      <c r="E196" s="7"/>
      <c r="F196" s="27"/>
      <c r="G196" s="15"/>
      <c r="H196" s="7"/>
      <c r="I196" s="7"/>
      <c r="J196" s="7"/>
      <c r="K196" s="22"/>
    </row>
    <row r="197" spans="1:11" x14ac:dyDescent="0.3">
      <c r="A197" s="6"/>
      <c r="B197" s="6"/>
      <c r="C197" s="6"/>
      <c r="D197" s="7"/>
      <c r="E197" s="7"/>
      <c r="F197" s="27"/>
      <c r="G197" s="15"/>
      <c r="H197" s="7"/>
      <c r="I197" s="7"/>
      <c r="J197" s="7"/>
      <c r="K197" s="22"/>
    </row>
    <row r="198" spans="1:11" x14ac:dyDescent="0.3">
      <c r="A198" s="8"/>
      <c r="B198" s="6"/>
      <c r="C198" s="6"/>
      <c r="D198" s="7"/>
      <c r="E198" s="7"/>
      <c r="F198" s="27"/>
      <c r="G198" s="15"/>
      <c r="H198" s="7"/>
      <c r="I198" s="7"/>
      <c r="J198" s="7"/>
      <c r="K198" s="22"/>
    </row>
    <row r="199" spans="1:11" x14ac:dyDescent="0.3">
      <c r="A199" s="6"/>
      <c r="B199" s="6"/>
      <c r="C199" s="6"/>
      <c r="D199" s="7"/>
      <c r="E199" s="7"/>
      <c r="F199" s="27"/>
      <c r="G199" s="15"/>
      <c r="H199" s="7"/>
      <c r="I199" s="7"/>
      <c r="J199" s="7"/>
      <c r="K199" s="22"/>
    </row>
    <row r="200" spans="1:11" x14ac:dyDescent="0.3">
      <c r="A200" s="8"/>
      <c r="B200" s="6"/>
      <c r="C200" s="6"/>
      <c r="D200" s="7"/>
      <c r="E200" s="7"/>
      <c r="F200" s="27"/>
      <c r="G200" s="15"/>
      <c r="H200" s="7"/>
      <c r="I200" s="7"/>
      <c r="J200" s="7"/>
      <c r="K200" s="22"/>
    </row>
    <row r="201" spans="1:11" x14ac:dyDescent="0.3">
      <c r="A201" s="6"/>
      <c r="B201" s="6"/>
      <c r="C201" s="6"/>
      <c r="D201" s="7"/>
      <c r="E201" s="7"/>
      <c r="F201" s="27"/>
      <c r="G201" s="15"/>
      <c r="H201" s="7"/>
      <c r="I201" s="7"/>
      <c r="J201" s="7"/>
      <c r="K201" s="22"/>
    </row>
    <row r="202" spans="1:11" x14ac:dyDescent="0.3">
      <c r="A202" s="6"/>
      <c r="B202" s="6"/>
      <c r="C202" s="6"/>
      <c r="D202" s="7"/>
      <c r="E202" s="7"/>
      <c r="F202" s="27"/>
      <c r="G202" s="15"/>
      <c r="H202" s="7"/>
      <c r="I202" s="7"/>
      <c r="J202" s="7"/>
      <c r="K202" s="22"/>
    </row>
    <row r="203" spans="1:11" x14ac:dyDescent="0.3">
      <c r="A203" s="6"/>
      <c r="B203" s="6"/>
      <c r="C203" s="6"/>
      <c r="D203" s="7"/>
      <c r="E203" s="7"/>
      <c r="F203" s="27"/>
      <c r="G203" s="15"/>
      <c r="H203" s="7"/>
      <c r="I203" s="7"/>
      <c r="J203" s="7"/>
      <c r="K203" s="22"/>
    </row>
    <row r="204" spans="1:11" x14ac:dyDescent="0.3">
      <c r="A204" s="8"/>
      <c r="B204" s="6"/>
      <c r="C204" s="6"/>
      <c r="D204" s="7"/>
      <c r="E204" s="7"/>
      <c r="F204" s="27"/>
      <c r="G204" s="15"/>
      <c r="H204" s="7"/>
      <c r="I204" s="7"/>
      <c r="J204" s="7"/>
      <c r="K204" s="22"/>
    </row>
    <row r="205" spans="1:11" x14ac:dyDescent="0.3">
      <c r="A205" s="6"/>
      <c r="B205" s="6"/>
      <c r="C205" s="6"/>
      <c r="D205" s="7"/>
      <c r="E205" s="7"/>
      <c r="F205" s="27"/>
      <c r="G205" s="15"/>
      <c r="H205" s="7"/>
      <c r="I205" s="7"/>
      <c r="J205" s="7"/>
      <c r="K205" s="22"/>
    </row>
    <row r="206" spans="1:11" x14ac:dyDescent="0.3">
      <c r="A206" s="6"/>
      <c r="B206" s="6"/>
      <c r="C206" s="6"/>
      <c r="D206" s="7"/>
      <c r="E206" s="7"/>
      <c r="F206" s="27"/>
      <c r="G206" s="15"/>
      <c r="H206" s="7"/>
      <c r="I206" s="7"/>
      <c r="J206" s="7"/>
      <c r="K206" s="22"/>
    </row>
    <row r="207" spans="1:11" x14ac:dyDescent="0.3">
      <c r="A207" s="6"/>
      <c r="B207" s="6"/>
      <c r="C207" s="6"/>
      <c r="D207" s="7"/>
      <c r="E207" s="7"/>
      <c r="F207" s="27"/>
      <c r="G207" s="15"/>
      <c r="H207" s="7"/>
      <c r="I207" s="7"/>
      <c r="J207" s="7"/>
      <c r="K207" s="22"/>
    </row>
    <row r="208" spans="1:11" x14ac:dyDescent="0.3">
      <c r="A208" s="6"/>
      <c r="B208" s="6"/>
      <c r="C208" s="6"/>
      <c r="D208" s="7"/>
      <c r="E208" s="7"/>
      <c r="F208" s="27"/>
      <c r="G208" s="15"/>
      <c r="H208" s="7"/>
      <c r="I208" s="7"/>
      <c r="J208" s="7"/>
      <c r="K208" s="22"/>
    </row>
    <row r="209" spans="1:11" x14ac:dyDescent="0.3">
      <c r="A209" s="6"/>
      <c r="B209" s="6"/>
      <c r="C209" s="6"/>
      <c r="D209" s="7"/>
      <c r="E209" s="7"/>
      <c r="F209" s="27"/>
      <c r="G209" s="15"/>
      <c r="H209" s="7"/>
      <c r="I209" s="7"/>
      <c r="J209" s="7"/>
      <c r="K209" s="22"/>
    </row>
  </sheetData>
  <autoFilter ref="A1:N185" xr:uid="{D9851F97-2873-4823-8004-6672ADAFFF9B}"/>
  <mergeCells count="21">
    <mergeCell ref="F71:F72"/>
    <mergeCell ref="G71:G72"/>
    <mergeCell ref="H71:H72"/>
    <mergeCell ref="A66:A67"/>
    <mergeCell ref="B66:B67"/>
    <mergeCell ref="C66:C67"/>
    <mergeCell ref="D66:D67"/>
    <mergeCell ref="E66:E67"/>
    <mergeCell ref="F66:F67"/>
    <mergeCell ref="G66:G67"/>
    <mergeCell ref="H66:H67"/>
    <mergeCell ref="A71:A72"/>
    <mergeCell ref="B71:B72"/>
    <mergeCell ref="C71:C72"/>
    <mergeCell ref="D71:D72"/>
    <mergeCell ref="E71:E72"/>
    <mergeCell ref="I11:K11"/>
    <mergeCell ref="K15:K16"/>
    <mergeCell ref="L41:L44"/>
    <mergeCell ref="I49:K56"/>
    <mergeCell ref="I83:K86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AFF5D-B7C3-4961-8D86-498487F9F8A2}">
  <dimension ref="A1:AM49"/>
  <sheetViews>
    <sheetView topLeftCell="B29" workbookViewId="0">
      <selection activeCell="C29" sqref="C1:P1048576"/>
    </sheetView>
  </sheetViews>
  <sheetFormatPr baseColWidth="10" defaultRowHeight="14.4" x14ac:dyDescent="0.3"/>
  <cols>
    <col min="1" max="1" width="0" hidden="1" customWidth="1"/>
    <col min="3" max="3" width="22.6640625" bestFit="1" customWidth="1"/>
    <col min="4" max="6" width="11.5546875" customWidth="1"/>
    <col min="7" max="7" width="11.5546875" style="18" customWidth="1"/>
    <col min="8" max="9" width="11.5546875" customWidth="1"/>
    <col min="10" max="10" width="14.44140625" customWidth="1"/>
    <col min="11" max="11" width="1.88671875" style="30" customWidth="1"/>
    <col min="12" max="12" width="14.109375" style="35" customWidth="1"/>
    <col min="13" max="13" width="5" style="31" customWidth="1"/>
    <col min="14" max="14" width="14.109375" style="35" customWidth="1"/>
    <col min="15" max="15" width="3.6640625" style="31" customWidth="1"/>
    <col min="16" max="16" width="12.44140625" style="31" bestFit="1" customWidth="1"/>
    <col min="17" max="39" width="11.44140625" style="31"/>
  </cols>
  <sheetData>
    <row r="1" spans="1:39" x14ac:dyDescent="0.3">
      <c r="A1" s="1" t="s">
        <v>0</v>
      </c>
      <c r="B1" s="2" t="s">
        <v>2</v>
      </c>
      <c r="C1" s="2" t="s">
        <v>4</v>
      </c>
      <c r="D1" s="3" t="s">
        <v>5</v>
      </c>
      <c r="E1" s="3" t="s">
        <v>479</v>
      </c>
      <c r="F1" s="3" t="s">
        <v>480</v>
      </c>
      <c r="G1" s="4" t="s">
        <v>8</v>
      </c>
      <c r="H1" s="19" t="s">
        <v>414</v>
      </c>
      <c r="I1" s="3" t="s">
        <v>413</v>
      </c>
      <c r="J1" s="33" t="s">
        <v>481</v>
      </c>
      <c r="L1" s="33" t="s">
        <v>477</v>
      </c>
      <c r="M1" s="32">
        <v>0.8</v>
      </c>
      <c r="N1" s="33" t="s">
        <v>478</v>
      </c>
      <c r="P1" s="33" t="s">
        <v>482</v>
      </c>
    </row>
    <row r="2" spans="1:39" s="26" customFormat="1" x14ac:dyDescent="0.3">
      <c r="A2" s="25" t="s">
        <v>10</v>
      </c>
      <c r="B2" s="71" t="s">
        <v>438</v>
      </c>
      <c r="C2" s="71" t="s">
        <v>439</v>
      </c>
      <c r="D2" s="72">
        <v>45667</v>
      </c>
      <c r="E2" s="73">
        <v>45672</v>
      </c>
      <c r="F2" s="73">
        <f>90+E2</f>
        <v>45762</v>
      </c>
      <c r="G2" s="74">
        <v>50526.97</v>
      </c>
      <c r="H2" s="75">
        <f>60+D2</f>
        <v>45727</v>
      </c>
      <c r="I2" s="75"/>
      <c r="J2" s="76">
        <f t="shared" ref="J2:J11" si="0">+G2*0.8</f>
        <v>40421.576000000001</v>
      </c>
      <c r="K2" s="77"/>
      <c r="L2" s="78">
        <f t="shared" ref="L2:L11" si="1">+G2*3.35</f>
        <v>169265.34950000001</v>
      </c>
      <c r="M2" s="79"/>
      <c r="N2" s="78">
        <f>+L2*0.8</f>
        <v>135412.27960000001</v>
      </c>
      <c r="O2" s="79"/>
      <c r="P2" s="80">
        <v>135413</v>
      </c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</row>
    <row r="3" spans="1:39" s="40" customFormat="1" x14ac:dyDescent="0.3">
      <c r="A3" s="9" t="s">
        <v>10</v>
      </c>
      <c r="B3" s="42" t="s">
        <v>440</v>
      </c>
      <c r="C3" s="42" t="s">
        <v>442</v>
      </c>
      <c r="D3" s="43">
        <v>45672</v>
      </c>
      <c r="E3" s="23">
        <v>45677</v>
      </c>
      <c r="F3" s="23">
        <f t="shared" ref="F3:F11" si="2">90+E3</f>
        <v>45767</v>
      </c>
      <c r="G3" s="44">
        <v>53550.86</v>
      </c>
      <c r="H3" s="11">
        <f t="shared" ref="H3:H4" si="3">60+D3</f>
        <v>45732</v>
      </c>
      <c r="I3" s="11"/>
      <c r="J3" s="21">
        <f t="shared" si="0"/>
        <v>42840.688000000002</v>
      </c>
      <c r="K3" s="38"/>
      <c r="L3" s="45">
        <f t="shared" si="1"/>
        <v>179395.38099999999</v>
      </c>
      <c r="M3" s="39"/>
      <c r="N3" s="45">
        <f t="shared" ref="N3:N11" si="4">+L3*0.8</f>
        <v>143516.30480000001</v>
      </c>
      <c r="O3" s="39"/>
      <c r="P3" s="37">
        <v>143517</v>
      </c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</row>
    <row r="4" spans="1:39" s="40" customFormat="1" x14ac:dyDescent="0.3">
      <c r="A4" s="9" t="s">
        <v>10</v>
      </c>
      <c r="B4" s="42" t="s">
        <v>441</v>
      </c>
      <c r="C4" s="42" t="s">
        <v>442</v>
      </c>
      <c r="D4" s="43">
        <v>45672</v>
      </c>
      <c r="E4" s="23">
        <v>45677</v>
      </c>
      <c r="F4" s="23">
        <f t="shared" si="2"/>
        <v>45767</v>
      </c>
      <c r="G4" s="44">
        <v>52452.800000000003</v>
      </c>
      <c r="H4" s="11">
        <f t="shared" si="3"/>
        <v>45732</v>
      </c>
      <c r="I4" s="11"/>
      <c r="J4" s="21">
        <f t="shared" si="0"/>
        <v>41962.240000000005</v>
      </c>
      <c r="K4" s="38"/>
      <c r="L4" s="45">
        <f t="shared" si="1"/>
        <v>175716.88</v>
      </c>
      <c r="M4" s="39"/>
      <c r="N4" s="45">
        <f t="shared" si="4"/>
        <v>140573.50400000002</v>
      </c>
      <c r="O4" s="39"/>
      <c r="P4" s="37">
        <v>140574</v>
      </c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</row>
    <row r="5" spans="1:39" s="26" customFormat="1" x14ac:dyDescent="0.3">
      <c r="A5" s="25" t="s">
        <v>10</v>
      </c>
      <c r="B5" s="71" t="s">
        <v>443</v>
      </c>
      <c r="C5" s="71" t="s">
        <v>444</v>
      </c>
      <c r="D5" s="72">
        <v>45674</v>
      </c>
      <c r="E5" s="73">
        <v>45674</v>
      </c>
      <c r="F5" s="73">
        <f t="shared" si="2"/>
        <v>45764</v>
      </c>
      <c r="G5" s="74">
        <v>49738.9</v>
      </c>
      <c r="H5" s="81">
        <f>75+D5</f>
        <v>45749</v>
      </c>
      <c r="I5" s="75"/>
      <c r="J5" s="76">
        <f t="shared" si="0"/>
        <v>39791.120000000003</v>
      </c>
      <c r="K5" s="77"/>
      <c r="L5" s="78">
        <f t="shared" si="1"/>
        <v>166625.315</v>
      </c>
      <c r="M5" s="79"/>
      <c r="N5" s="78">
        <f t="shared" si="4"/>
        <v>133300.25200000001</v>
      </c>
      <c r="O5" s="79"/>
      <c r="P5" s="80">
        <v>133300</v>
      </c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</row>
    <row r="6" spans="1:39" s="26" customFormat="1" x14ac:dyDescent="0.3">
      <c r="A6" s="25" t="s">
        <v>10</v>
      </c>
      <c r="B6" s="42" t="s">
        <v>445</v>
      </c>
      <c r="C6" s="42" t="s">
        <v>444</v>
      </c>
      <c r="D6" s="43">
        <v>45674</v>
      </c>
      <c r="E6" s="23">
        <v>45677</v>
      </c>
      <c r="F6" s="23">
        <f t="shared" si="2"/>
        <v>45767</v>
      </c>
      <c r="G6" s="44">
        <v>49320.19</v>
      </c>
      <c r="H6" s="41">
        <f>75+D6</f>
        <v>45749</v>
      </c>
      <c r="I6" s="20"/>
      <c r="J6" s="21">
        <f t="shared" si="0"/>
        <v>39456.152000000002</v>
      </c>
      <c r="K6" s="38"/>
      <c r="L6" s="45">
        <f t="shared" si="1"/>
        <v>165222.63650000002</v>
      </c>
      <c r="M6" s="39"/>
      <c r="N6" s="45">
        <f t="shared" si="4"/>
        <v>132178.10920000004</v>
      </c>
      <c r="O6" s="39"/>
      <c r="P6" s="37">
        <v>132180</v>
      </c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</row>
    <row r="7" spans="1:39" s="26" customFormat="1" x14ac:dyDescent="0.3">
      <c r="A7" s="25" t="s">
        <v>10</v>
      </c>
      <c r="B7" s="71" t="s">
        <v>446</v>
      </c>
      <c r="C7" s="71" t="s">
        <v>281</v>
      </c>
      <c r="D7" s="72">
        <v>45674</v>
      </c>
      <c r="E7" s="73">
        <v>45674</v>
      </c>
      <c r="F7" s="73">
        <f t="shared" si="2"/>
        <v>45764</v>
      </c>
      <c r="G7" s="74">
        <v>53468.639999999999</v>
      </c>
      <c r="H7" s="81">
        <f>75+D7</f>
        <v>45749</v>
      </c>
      <c r="I7" s="75"/>
      <c r="J7" s="76">
        <f t="shared" si="0"/>
        <v>42774.912000000004</v>
      </c>
      <c r="K7" s="77"/>
      <c r="L7" s="78">
        <f t="shared" si="1"/>
        <v>179119.94399999999</v>
      </c>
      <c r="M7" s="79"/>
      <c r="N7" s="78">
        <f t="shared" si="4"/>
        <v>143295.9552</v>
      </c>
      <c r="O7" s="79"/>
      <c r="P7" s="80">
        <v>143296</v>
      </c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</row>
    <row r="8" spans="1:39" s="40" customFormat="1" x14ac:dyDescent="0.3">
      <c r="A8" s="9" t="s">
        <v>10</v>
      </c>
      <c r="B8" s="9" t="s">
        <v>451</v>
      </c>
      <c r="C8" s="9" t="s">
        <v>439</v>
      </c>
      <c r="D8" s="11">
        <v>45686</v>
      </c>
      <c r="E8" s="23">
        <v>45686</v>
      </c>
      <c r="F8" s="23">
        <f t="shared" si="2"/>
        <v>45776</v>
      </c>
      <c r="G8" s="16">
        <v>49824.49</v>
      </c>
      <c r="H8" s="11">
        <f>60+D8</f>
        <v>45746</v>
      </c>
      <c r="I8" s="11"/>
      <c r="J8" s="21">
        <f t="shared" si="0"/>
        <v>39859.592000000004</v>
      </c>
      <c r="K8" s="38"/>
      <c r="L8" s="34">
        <f t="shared" si="1"/>
        <v>166912.04149999999</v>
      </c>
      <c r="M8" s="39"/>
      <c r="N8" s="34">
        <f t="shared" si="4"/>
        <v>133529.63320000001</v>
      </c>
      <c r="O8" s="39"/>
      <c r="P8" s="37">
        <v>133530</v>
      </c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</row>
    <row r="9" spans="1:39" s="40" customFormat="1" x14ac:dyDescent="0.3">
      <c r="A9" s="9" t="s">
        <v>10</v>
      </c>
      <c r="B9" s="9" t="s">
        <v>452</v>
      </c>
      <c r="C9" s="9" t="s">
        <v>25</v>
      </c>
      <c r="D9" s="11">
        <v>45686</v>
      </c>
      <c r="E9" s="23">
        <v>45691</v>
      </c>
      <c r="F9" s="23">
        <f>90+E9</f>
        <v>45781</v>
      </c>
      <c r="G9" s="16">
        <v>53542.33</v>
      </c>
      <c r="H9" s="11">
        <f>60+D9</f>
        <v>45746</v>
      </c>
      <c r="I9" s="11"/>
      <c r="J9" s="21">
        <f t="shared" si="0"/>
        <v>42833.864000000001</v>
      </c>
      <c r="K9" s="38"/>
      <c r="L9" s="34">
        <f t="shared" si="1"/>
        <v>179366.80550000002</v>
      </c>
      <c r="M9" s="39"/>
      <c r="N9" s="34">
        <f t="shared" si="4"/>
        <v>143493.44440000001</v>
      </c>
      <c r="O9" s="39"/>
      <c r="P9" s="37">
        <v>143500</v>
      </c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</row>
    <row r="10" spans="1:39" s="40" customFormat="1" x14ac:dyDescent="0.3">
      <c r="A10" s="9" t="s">
        <v>10</v>
      </c>
      <c r="B10" s="9" t="s">
        <v>453</v>
      </c>
      <c r="C10" s="9" t="s">
        <v>439</v>
      </c>
      <c r="D10" s="11">
        <v>45692</v>
      </c>
      <c r="E10" s="23">
        <v>45692</v>
      </c>
      <c r="F10" s="23">
        <f t="shared" si="2"/>
        <v>45782</v>
      </c>
      <c r="G10" s="16">
        <v>51855.37</v>
      </c>
      <c r="H10" s="11">
        <f>60+D10</f>
        <v>45752</v>
      </c>
      <c r="I10" s="11"/>
      <c r="J10" s="21">
        <f t="shared" si="0"/>
        <v>41484.296000000002</v>
      </c>
      <c r="K10" s="38"/>
      <c r="L10" s="34">
        <f t="shared" si="1"/>
        <v>173715.48950000003</v>
      </c>
      <c r="M10" s="39"/>
      <c r="N10" s="34">
        <f t="shared" si="4"/>
        <v>138972.39160000003</v>
      </c>
      <c r="O10" s="39"/>
      <c r="P10" s="37">
        <v>138375</v>
      </c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</row>
    <row r="11" spans="1:39" s="40" customFormat="1" x14ac:dyDescent="0.3">
      <c r="A11" s="9" t="s">
        <v>10</v>
      </c>
      <c r="B11" s="9" t="s">
        <v>454</v>
      </c>
      <c r="C11" s="9" t="s">
        <v>110</v>
      </c>
      <c r="D11" s="11">
        <v>45695</v>
      </c>
      <c r="E11" s="23">
        <v>45695</v>
      </c>
      <c r="F11" s="23">
        <f t="shared" si="2"/>
        <v>45785</v>
      </c>
      <c r="G11" s="16">
        <v>53591.62</v>
      </c>
      <c r="H11" s="11">
        <f>75+D11</f>
        <v>45770</v>
      </c>
      <c r="I11" s="11"/>
      <c r="J11" s="21">
        <f t="shared" si="0"/>
        <v>42873.296000000002</v>
      </c>
      <c r="K11" s="38"/>
      <c r="L11" s="34">
        <f t="shared" si="1"/>
        <v>179531.92700000003</v>
      </c>
      <c r="M11" s="39"/>
      <c r="N11" s="34">
        <f t="shared" si="4"/>
        <v>143625.54160000003</v>
      </c>
      <c r="O11" s="39"/>
      <c r="P11" s="37">
        <v>143630</v>
      </c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</row>
    <row r="12" spans="1:39" x14ac:dyDescent="0.3">
      <c r="J12" s="24">
        <f>SUM(J2:J11)</f>
        <v>414297.73600000003</v>
      </c>
      <c r="P12" s="36">
        <f>SUM(P2:P11)</f>
        <v>1387315</v>
      </c>
    </row>
    <row r="15" spans="1:39" ht="15" thickBot="1" x14ac:dyDescent="0.35"/>
    <row r="16" spans="1:39" x14ac:dyDescent="0.3">
      <c r="B16" s="2" t="s">
        <v>2</v>
      </c>
      <c r="C16" s="2" t="s">
        <v>4</v>
      </c>
      <c r="D16" s="3" t="s">
        <v>5</v>
      </c>
      <c r="E16" s="3" t="s">
        <v>479</v>
      </c>
      <c r="F16" s="3" t="s">
        <v>494</v>
      </c>
      <c r="G16" s="4" t="s">
        <v>8</v>
      </c>
      <c r="H16" s="19" t="s">
        <v>414</v>
      </c>
      <c r="I16" s="3" t="s">
        <v>413</v>
      </c>
      <c r="J16" s="33" t="s">
        <v>481</v>
      </c>
      <c r="L16" s="33" t="s">
        <v>477</v>
      </c>
      <c r="M16" s="32">
        <v>0.8</v>
      </c>
      <c r="N16" s="33" t="s">
        <v>478</v>
      </c>
      <c r="P16" s="33" t="s">
        <v>482</v>
      </c>
    </row>
    <row r="17" spans="2:16" x14ac:dyDescent="0.3">
      <c r="B17" s="63" t="s">
        <v>459</v>
      </c>
      <c r="C17" s="9" t="s">
        <v>25</v>
      </c>
      <c r="D17" s="11">
        <v>45700</v>
      </c>
      <c r="E17" s="23">
        <v>45700</v>
      </c>
      <c r="F17" s="23">
        <v>45750</v>
      </c>
      <c r="G17" s="16">
        <v>56742.080000000002</v>
      </c>
      <c r="H17" s="11">
        <f t="shared" ref="H17:H20" si="5">75+D17</f>
        <v>45775</v>
      </c>
      <c r="I17" s="11"/>
      <c r="J17" s="21">
        <f>+G17*0.8</f>
        <v>45393.664000000004</v>
      </c>
      <c r="K17" s="38"/>
      <c r="L17" s="34">
        <f>+G17*3.35</f>
        <v>190085.96800000002</v>
      </c>
      <c r="M17" s="39"/>
      <c r="N17" s="34">
        <f t="shared" ref="N17:N20" si="6">+L17*0.8</f>
        <v>152068.77440000002</v>
      </c>
      <c r="O17" s="39"/>
      <c r="P17" s="37">
        <v>152070</v>
      </c>
    </row>
    <row r="18" spans="2:16" x14ac:dyDescent="0.3">
      <c r="B18" s="63" t="s">
        <v>460</v>
      </c>
      <c r="C18" s="9" t="s">
        <v>25</v>
      </c>
      <c r="D18" s="11">
        <v>45700</v>
      </c>
      <c r="E18" s="23">
        <v>45700</v>
      </c>
      <c r="F18" s="23">
        <v>45750</v>
      </c>
      <c r="G18" s="16">
        <v>55052.480000000003</v>
      </c>
      <c r="H18" s="11">
        <f t="shared" si="5"/>
        <v>45775</v>
      </c>
      <c r="I18" s="11"/>
      <c r="J18" s="21">
        <f>+G18*0.8</f>
        <v>44041.984000000004</v>
      </c>
      <c r="K18" s="38"/>
      <c r="L18" s="34">
        <f>+G18*3.35</f>
        <v>184425.80800000002</v>
      </c>
      <c r="M18" s="39"/>
      <c r="N18" s="34">
        <f t="shared" si="6"/>
        <v>147540.64640000003</v>
      </c>
      <c r="O18" s="39"/>
      <c r="P18" s="37">
        <v>147550</v>
      </c>
    </row>
    <row r="19" spans="2:16" x14ac:dyDescent="0.3">
      <c r="B19" s="63" t="s">
        <v>461</v>
      </c>
      <c r="C19" s="9" t="s">
        <v>25</v>
      </c>
      <c r="D19" s="11">
        <v>45700</v>
      </c>
      <c r="E19" s="23">
        <v>45700</v>
      </c>
      <c r="F19" s="23">
        <v>45750</v>
      </c>
      <c r="G19" s="16">
        <v>54470.400000000001</v>
      </c>
      <c r="H19" s="11">
        <f t="shared" si="5"/>
        <v>45775</v>
      </c>
      <c r="I19" s="11"/>
      <c r="J19" s="21">
        <f>+G19*0.8</f>
        <v>43576.320000000007</v>
      </c>
      <c r="K19" s="38"/>
      <c r="L19" s="34">
        <f>+G19*3.35</f>
        <v>182475.84</v>
      </c>
      <c r="M19" s="39"/>
      <c r="N19" s="34">
        <f t="shared" si="6"/>
        <v>145980.67199999999</v>
      </c>
      <c r="O19" s="39"/>
      <c r="P19" s="37">
        <v>146000</v>
      </c>
    </row>
    <row r="20" spans="2:16" x14ac:dyDescent="0.3">
      <c r="B20" s="63" t="s">
        <v>462</v>
      </c>
      <c r="C20" s="9" t="s">
        <v>25</v>
      </c>
      <c r="D20" s="11">
        <v>45700</v>
      </c>
      <c r="E20" s="23">
        <v>45700</v>
      </c>
      <c r="F20" s="23">
        <v>45750</v>
      </c>
      <c r="G20" s="16">
        <v>53032</v>
      </c>
      <c r="H20" s="11">
        <f t="shared" si="5"/>
        <v>45775</v>
      </c>
      <c r="I20" s="11"/>
      <c r="J20" s="21">
        <f>+G20*0.8</f>
        <v>42425.600000000006</v>
      </c>
      <c r="K20" s="38"/>
      <c r="L20" s="34">
        <f>+G20*3.35</f>
        <v>177657.2</v>
      </c>
      <c r="M20" s="39"/>
      <c r="N20" s="34">
        <f t="shared" si="6"/>
        <v>142125.76000000001</v>
      </c>
      <c r="O20" s="39"/>
      <c r="P20" s="37">
        <v>142150</v>
      </c>
    </row>
    <row r="21" spans="2:16" x14ac:dyDescent="0.3">
      <c r="P21" s="36">
        <f>SUM(P17:P20)</f>
        <v>587770</v>
      </c>
    </row>
    <row r="23" spans="2:16" ht="15" thickBot="1" x14ac:dyDescent="0.35"/>
    <row r="24" spans="2:16" x14ac:dyDescent="0.3">
      <c r="B24" s="2" t="s">
        <v>2</v>
      </c>
      <c r="C24" s="2" t="s">
        <v>4</v>
      </c>
      <c r="D24" s="3" t="s">
        <v>5</v>
      </c>
      <c r="E24" s="3" t="s">
        <v>479</v>
      </c>
      <c r="F24" s="3" t="s">
        <v>510</v>
      </c>
      <c r="G24" s="4" t="s">
        <v>8</v>
      </c>
      <c r="H24" s="19" t="s">
        <v>414</v>
      </c>
      <c r="I24" s="3" t="s">
        <v>413</v>
      </c>
      <c r="J24" s="33" t="s">
        <v>481</v>
      </c>
      <c r="L24" s="33" t="s">
        <v>477</v>
      </c>
      <c r="M24" s="32">
        <v>0.8</v>
      </c>
      <c r="N24" s="33" t="s">
        <v>478</v>
      </c>
      <c r="P24" s="33" t="s">
        <v>482</v>
      </c>
    </row>
    <row r="25" spans="2:16" x14ac:dyDescent="0.3">
      <c r="B25" s="90" t="s">
        <v>495</v>
      </c>
      <c r="C25" s="90" t="s">
        <v>444</v>
      </c>
      <c r="D25" s="91">
        <v>45721</v>
      </c>
      <c r="E25" s="91">
        <v>45734</v>
      </c>
      <c r="F25" s="91">
        <f>52+E25</f>
        <v>45786</v>
      </c>
      <c r="G25" s="92">
        <v>51553.14</v>
      </c>
      <c r="H25" s="91">
        <v>45781</v>
      </c>
      <c r="I25" s="91"/>
      <c r="J25" s="92">
        <f>+G25*0.8</f>
        <v>41242.512000000002</v>
      </c>
      <c r="L25" s="34">
        <f>+G25*3.35</f>
        <v>172703.019</v>
      </c>
      <c r="M25" s="39"/>
      <c r="N25" s="34">
        <f t="shared" ref="N25:N26" si="7">+L25*0.8</f>
        <v>138162.41520000002</v>
      </c>
      <c r="O25" s="39"/>
      <c r="P25" s="37">
        <v>138200</v>
      </c>
    </row>
    <row r="26" spans="2:16" x14ac:dyDescent="0.3">
      <c r="B26" s="90" t="s">
        <v>504</v>
      </c>
      <c r="C26" s="90" t="s">
        <v>444</v>
      </c>
      <c r="D26" s="91">
        <v>45734</v>
      </c>
      <c r="E26" s="91">
        <v>45734</v>
      </c>
      <c r="F26" s="91">
        <f t="shared" ref="F26" si="8">52+E26</f>
        <v>45786</v>
      </c>
      <c r="G26" s="92">
        <v>51513.52</v>
      </c>
      <c r="H26" s="91">
        <v>45809</v>
      </c>
      <c r="I26" s="91"/>
      <c r="J26" s="92">
        <f t="shared" ref="J26" si="9">+G26*0.8</f>
        <v>41210.815999999999</v>
      </c>
      <c r="L26" s="34">
        <f>+G26*3.35</f>
        <v>172570.29199999999</v>
      </c>
      <c r="M26" s="39"/>
      <c r="N26" s="34">
        <f t="shared" si="7"/>
        <v>138056.23360000001</v>
      </c>
      <c r="O26" s="39"/>
      <c r="P26" s="37">
        <v>138100</v>
      </c>
    </row>
    <row r="27" spans="2:16" x14ac:dyDescent="0.3">
      <c r="P27" s="36">
        <f>SUM(P25:P26)</f>
        <v>276300</v>
      </c>
    </row>
    <row r="30" spans="2:16" x14ac:dyDescent="0.3">
      <c r="B30" s="90" t="s">
        <v>499</v>
      </c>
      <c r="C30" s="90" t="s">
        <v>442</v>
      </c>
      <c r="D30" s="91">
        <v>45726</v>
      </c>
      <c r="E30" s="91">
        <v>45726</v>
      </c>
      <c r="F30" s="91">
        <f t="shared" ref="F30:F31" si="10">52+E30</f>
        <v>45778</v>
      </c>
      <c r="G30" s="92">
        <v>52343.199999999997</v>
      </c>
      <c r="H30" s="91">
        <v>45786</v>
      </c>
      <c r="I30" s="91"/>
      <c r="J30" s="92">
        <f t="shared" ref="J30:J31" si="11">+G30*0.8</f>
        <v>41874.559999999998</v>
      </c>
      <c r="L30" s="34">
        <f>+G30*3.35</f>
        <v>175349.72</v>
      </c>
      <c r="M30" s="39"/>
      <c r="N30" s="34">
        <f t="shared" ref="N30:N31" si="12">+L30*0.8</f>
        <v>140279.77600000001</v>
      </c>
      <c r="O30" s="39"/>
      <c r="P30" s="37">
        <v>140300</v>
      </c>
    </row>
    <row r="31" spans="2:16" x14ac:dyDescent="0.3">
      <c r="B31" s="90" t="s">
        <v>500</v>
      </c>
      <c r="C31" s="90" t="s">
        <v>442</v>
      </c>
      <c r="D31" s="91">
        <v>45726</v>
      </c>
      <c r="E31" s="91">
        <v>45726</v>
      </c>
      <c r="F31" s="91">
        <f t="shared" si="10"/>
        <v>45778</v>
      </c>
      <c r="G31" s="92">
        <v>54133.65</v>
      </c>
      <c r="H31" s="91">
        <v>45786</v>
      </c>
      <c r="I31" s="91"/>
      <c r="J31" s="92">
        <f t="shared" si="11"/>
        <v>43306.920000000006</v>
      </c>
      <c r="L31" s="34">
        <f>+G31*3.35</f>
        <v>181347.72750000001</v>
      </c>
      <c r="M31" s="39"/>
      <c r="N31" s="34">
        <f t="shared" si="12"/>
        <v>145078.182</v>
      </c>
      <c r="O31" s="39"/>
      <c r="P31" s="37">
        <v>145100</v>
      </c>
    </row>
    <row r="32" spans="2:16" ht="15" thickBot="1" x14ac:dyDescent="0.35">
      <c r="P32" s="36">
        <f>SUM(P30:P31)</f>
        <v>285400</v>
      </c>
    </row>
    <row r="33" spans="1:16" x14ac:dyDescent="0.3">
      <c r="B33" s="2" t="s">
        <v>2</v>
      </c>
      <c r="C33" s="2" t="s">
        <v>4</v>
      </c>
      <c r="D33" s="3" t="s">
        <v>5</v>
      </c>
      <c r="E33" s="3" t="s">
        <v>479</v>
      </c>
      <c r="F33" s="3" t="s">
        <v>510</v>
      </c>
      <c r="G33" s="4" t="s">
        <v>8</v>
      </c>
      <c r="H33" s="19" t="s">
        <v>414</v>
      </c>
      <c r="I33" s="3" t="s">
        <v>413</v>
      </c>
      <c r="J33" s="33" t="s">
        <v>481</v>
      </c>
      <c r="L33" s="33" t="s">
        <v>477</v>
      </c>
      <c r="M33" s="32">
        <v>0.8</v>
      </c>
      <c r="N33" s="33" t="s">
        <v>478</v>
      </c>
      <c r="P33" s="33" t="s">
        <v>482</v>
      </c>
    </row>
    <row r="34" spans="1:16" x14ac:dyDescent="0.3">
      <c r="B34" s="9" t="s">
        <v>513</v>
      </c>
      <c r="C34" s="9" t="s">
        <v>439</v>
      </c>
      <c r="D34" s="11">
        <v>45754</v>
      </c>
      <c r="E34" s="23">
        <v>45755</v>
      </c>
      <c r="F34" s="23">
        <f>52+E34</f>
        <v>45807</v>
      </c>
      <c r="G34" s="16">
        <v>53064.78</v>
      </c>
      <c r="H34" s="11">
        <f>60+D34</f>
        <v>45814</v>
      </c>
      <c r="I34" s="11"/>
      <c r="J34" s="21">
        <f t="shared" ref="J34" si="13">+G34*0.8</f>
        <v>42451.824000000001</v>
      </c>
      <c r="K34" s="38"/>
      <c r="L34" s="34">
        <f>+G34*3.4</f>
        <v>180420.25199999998</v>
      </c>
      <c r="M34" s="39"/>
      <c r="N34" s="34">
        <f t="shared" ref="N34" si="14">+L34*0.8</f>
        <v>144336.2016</v>
      </c>
      <c r="O34" s="39"/>
      <c r="P34" s="37">
        <v>144350</v>
      </c>
    </row>
    <row r="35" spans="1:16" x14ac:dyDescent="0.3">
      <c r="F35" s="23">
        <f>112+E34</f>
        <v>45867</v>
      </c>
    </row>
    <row r="37" spans="1:16" ht="15" thickBot="1" x14ac:dyDescent="0.35"/>
    <row r="38" spans="1:16" x14ac:dyDescent="0.3">
      <c r="B38" s="2" t="s">
        <v>2</v>
      </c>
      <c r="C38" s="2" t="s">
        <v>4</v>
      </c>
      <c r="D38" s="3" t="s">
        <v>5</v>
      </c>
      <c r="E38" s="3" t="s">
        <v>479</v>
      </c>
      <c r="F38" s="3" t="s">
        <v>510</v>
      </c>
      <c r="G38" s="4" t="s">
        <v>8</v>
      </c>
      <c r="H38" s="19" t="s">
        <v>414</v>
      </c>
      <c r="I38" s="3" t="s">
        <v>413</v>
      </c>
      <c r="J38" s="33" t="s">
        <v>481</v>
      </c>
      <c r="L38" s="33" t="s">
        <v>477</v>
      </c>
      <c r="M38" s="32">
        <v>0.8</v>
      </c>
      <c r="N38" s="33" t="s">
        <v>478</v>
      </c>
      <c r="P38" s="33" t="s">
        <v>482</v>
      </c>
    </row>
    <row r="39" spans="1:16" x14ac:dyDescent="0.3">
      <c r="B39" s="9" t="s">
        <v>522</v>
      </c>
      <c r="C39" s="9" t="s">
        <v>444</v>
      </c>
      <c r="D39" s="11">
        <v>45769</v>
      </c>
      <c r="E39" s="11">
        <v>45771</v>
      </c>
      <c r="F39" s="11">
        <f>52+E39</f>
        <v>45823</v>
      </c>
      <c r="G39" s="16">
        <v>51269.760000000002</v>
      </c>
      <c r="H39" s="16">
        <v>51269.760000000002</v>
      </c>
      <c r="I39" s="11">
        <v>45834</v>
      </c>
      <c r="J39" s="21">
        <f t="shared" ref="J39:J42" si="15">+G39*0.8</f>
        <v>41015.808000000005</v>
      </c>
      <c r="L39" s="34">
        <f t="shared" ref="L39:L42" si="16">+J39*3.4</f>
        <v>139453.74720000001</v>
      </c>
      <c r="N39" s="34">
        <f t="shared" ref="N39:N42" si="17">+L39*0.8</f>
        <v>111562.99776000001</v>
      </c>
      <c r="O39" s="39"/>
      <c r="P39" s="37">
        <v>112000</v>
      </c>
    </row>
    <row r="40" spans="1:16" x14ac:dyDescent="0.3">
      <c r="B40" s="9" t="s">
        <v>534</v>
      </c>
      <c r="C40" s="9" t="s">
        <v>110</v>
      </c>
      <c r="D40" s="11">
        <v>45771</v>
      </c>
      <c r="E40" s="11">
        <v>45772</v>
      </c>
      <c r="F40" s="11">
        <f t="shared" ref="F40:F42" si="18">52+E40</f>
        <v>45824</v>
      </c>
      <c r="G40" s="16">
        <v>54837.760000000002</v>
      </c>
      <c r="H40" s="16">
        <v>54837.760000000002</v>
      </c>
      <c r="I40" s="11">
        <v>45836</v>
      </c>
      <c r="J40" s="21">
        <f t="shared" si="15"/>
        <v>43870.208000000006</v>
      </c>
      <c r="L40" s="34">
        <f t="shared" si="16"/>
        <v>149158.7072</v>
      </c>
      <c r="N40" s="34">
        <f t="shared" si="17"/>
        <v>119326.96576000001</v>
      </c>
      <c r="O40" s="39"/>
      <c r="P40" s="37">
        <v>119500</v>
      </c>
    </row>
    <row r="41" spans="1:16" x14ac:dyDescent="0.3">
      <c r="B41" s="9" t="s">
        <v>535</v>
      </c>
      <c r="C41" s="9" t="s">
        <v>25</v>
      </c>
      <c r="D41" s="11">
        <v>45771</v>
      </c>
      <c r="E41" s="11">
        <v>45772</v>
      </c>
      <c r="F41" s="11">
        <f t="shared" si="18"/>
        <v>45824</v>
      </c>
      <c r="G41" s="16">
        <v>53780.83</v>
      </c>
      <c r="H41" s="16">
        <v>53780.83</v>
      </c>
      <c r="I41" s="11">
        <v>45836</v>
      </c>
      <c r="J41" s="21">
        <f t="shared" si="15"/>
        <v>43024.664000000004</v>
      </c>
      <c r="L41" s="34">
        <f t="shared" si="16"/>
        <v>146283.85760000002</v>
      </c>
      <c r="N41" s="34">
        <f t="shared" si="17"/>
        <v>117027.08608000002</v>
      </c>
      <c r="O41" s="39"/>
      <c r="P41" s="37">
        <v>117000</v>
      </c>
    </row>
    <row r="42" spans="1:16" x14ac:dyDescent="0.3">
      <c r="A42" s="6" t="s">
        <v>539</v>
      </c>
      <c r="B42" s="9" t="s">
        <v>539</v>
      </c>
      <c r="C42" s="9" t="s">
        <v>439</v>
      </c>
      <c r="D42" s="11">
        <v>45782</v>
      </c>
      <c r="E42" s="11">
        <v>45782</v>
      </c>
      <c r="F42" s="11">
        <f t="shared" si="18"/>
        <v>45834</v>
      </c>
      <c r="G42" s="16">
        <v>53859.839999999997</v>
      </c>
      <c r="H42" s="16"/>
      <c r="I42" s="11"/>
      <c r="J42" s="21">
        <f t="shared" si="15"/>
        <v>43087.872000000003</v>
      </c>
      <c r="L42" s="34">
        <f t="shared" si="16"/>
        <v>146498.7648</v>
      </c>
      <c r="N42" s="34">
        <f t="shared" si="17"/>
        <v>117199.01184000001</v>
      </c>
      <c r="O42" s="39"/>
      <c r="P42" s="37">
        <v>117200</v>
      </c>
    </row>
    <row r="43" spans="1:16" x14ac:dyDescent="0.3">
      <c r="P43" s="36">
        <f>SUM(P39:P42)</f>
        <v>465700</v>
      </c>
    </row>
    <row r="44" spans="1:16" ht="15" thickBot="1" x14ac:dyDescent="0.35"/>
    <row r="45" spans="1:16" x14ac:dyDescent="0.3">
      <c r="B45" s="2" t="s">
        <v>2</v>
      </c>
      <c r="C45" s="2" t="s">
        <v>4</v>
      </c>
      <c r="D45" s="3" t="s">
        <v>5</v>
      </c>
      <c r="E45" s="3" t="s">
        <v>479</v>
      </c>
      <c r="F45" s="3" t="s">
        <v>510</v>
      </c>
      <c r="G45" s="4" t="s">
        <v>8</v>
      </c>
      <c r="H45" s="19" t="s">
        <v>414</v>
      </c>
      <c r="I45" s="3" t="s">
        <v>413</v>
      </c>
      <c r="J45" s="33" t="s">
        <v>481</v>
      </c>
      <c r="L45" s="33" t="s">
        <v>477</v>
      </c>
      <c r="M45" s="32">
        <v>0.8</v>
      </c>
      <c r="N45" s="33" t="s">
        <v>478</v>
      </c>
      <c r="P45" s="33" t="s">
        <v>482</v>
      </c>
    </row>
    <row r="46" spans="1:16" x14ac:dyDescent="0.3">
      <c r="B46" s="9" t="s">
        <v>540</v>
      </c>
      <c r="C46" s="9" t="s">
        <v>444</v>
      </c>
      <c r="D46" s="11">
        <v>45817</v>
      </c>
      <c r="E46" s="11">
        <v>45817</v>
      </c>
      <c r="F46" s="11">
        <f>52+E46</f>
        <v>45869</v>
      </c>
      <c r="G46" s="16">
        <v>49967.37</v>
      </c>
      <c r="H46" s="16">
        <v>51269.760000000002</v>
      </c>
      <c r="I46" s="11">
        <v>45834</v>
      </c>
      <c r="J46" s="21">
        <f t="shared" ref="J46" si="19">+G46*0.8</f>
        <v>39973.896000000008</v>
      </c>
      <c r="L46" s="34">
        <f t="shared" ref="L46" si="20">+J46*3.4</f>
        <v>135911.24640000003</v>
      </c>
      <c r="N46" s="34">
        <f t="shared" ref="N46" si="21">+L46*0.8</f>
        <v>108728.99712000003</v>
      </c>
      <c r="O46" s="39"/>
      <c r="P46" s="37">
        <v>109000</v>
      </c>
    </row>
    <row r="47" spans="1:16" x14ac:dyDescent="0.3">
      <c r="B47" s="9" t="s">
        <v>541</v>
      </c>
      <c r="C47" s="9" t="s">
        <v>444</v>
      </c>
      <c r="D47" s="11">
        <v>45821</v>
      </c>
      <c r="E47" s="11">
        <v>45824</v>
      </c>
      <c r="F47" s="11">
        <f>52+E47</f>
        <v>45876</v>
      </c>
      <c r="G47" s="16">
        <v>49559.94</v>
      </c>
      <c r="H47" s="16">
        <v>51269.760000000002</v>
      </c>
      <c r="I47" s="11">
        <v>45834</v>
      </c>
      <c r="J47" s="21">
        <f t="shared" ref="J47" si="22">+G47*0.8</f>
        <v>39647.952000000005</v>
      </c>
      <c r="L47" s="34">
        <f t="shared" ref="L47" si="23">+J47*3.4</f>
        <v>134803.0368</v>
      </c>
      <c r="N47" s="34">
        <f t="shared" ref="N47" si="24">+L47*0.8</f>
        <v>107842.42944000001</v>
      </c>
      <c r="O47" s="39"/>
      <c r="P47" s="37">
        <v>108000</v>
      </c>
    </row>
    <row r="48" spans="1:16" x14ac:dyDescent="0.3">
      <c r="B48" s="9" t="s">
        <v>542</v>
      </c>
      <c r="C48" s="9" t="s">
        <v>439</v>
      </c>
      <c r="D48" s="11">
        <v>45825</v>
      </c>
      <c r="E48" s="11">
        <v>45825</v>
      </c>
      <c r="F48" s="11">
        <f>52+E48</f>
        <v>45877</v>
      </c>
      <c r="G48" s="16">
        <v>51190.23</v>
      </c>
      <c r="H48" s="16">
        <v>51269.760000000002</v>
      </c>
      <c r="I48" s="11">
        <v>45834</v>
      </c>
      <c r="J48" s="21">
        <f t="shared" ref="J48" si="25">+G48*0.8</f>
        <v>40952.184000000008</v>
      </c>
      <c r="L48" s="34">
        <f t="shared" ref="L48" si="26">+J48*3.4</f>
        <v>139237.42560000002</v>
      </c>
      <c r="N48" s="34">
        <f t="shared" ref="N48" si="27">+L48*0.8</f>
        <v>111389.94048000002</v>
      </c>
      <c r="O48" s="39"/>
      <c r="P48" s="37">
        <v>111500</v>
      </c>
    </row>
    <row r="49" spans="16:16" x14ac:dyDescent="0.3">
      <c r="P49" s="36">
        <f>SUM(P46:P48)</f>
        <v>328500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1EC8-4BE5-48CA-9D07-EF24CACC2B72}">
  <dimension ref="A3:R90"/>
  <sheetViews>
    <sheetView topLeftCell="D70" workbookViewId="0">
      <selection activeCell="J90" sqref="J90"/>
    </sheetView>
  </sheetViews>
  <sheetFormatPr baseColWidth="10" defaultRowHeight="14.4" x14ac:dyDescent="0.3"/>
  <cols>
    <col min="3" max="3" width="28.5546875" bestFit="1" customWidth="1"/>
    <col min="5" max="5" width="27.5546875" bestFit="1" customWidth="1"/>
    <col min="12" max="12" width="11.44140625" style="35"/>
    <col min="14" max="14" width="10.5546875" bestFit="1" customWidth="1"/>
    <col min="15" max="15" width="18.109375" bestFit="1" customWidth="1"/>
    <col min="16" max="16" width="10.33203125" bestFit="1" customWidth="1"/>
    <col min="18" max="18" width="10.33203125" bestFit="1" customWidth="1"/>
  </cols>
  <sheetData>
    <row r="3" spans="1:16" s="31" customFormat="1" x14ac:dyDescent="0.3">
      <c r="A3" s="13" t="s">
        <v>10</v>
      </c>
      <c r="B3" s="13" t="s">
        <v>438</v>
      </c>
      <c r="C3" s="13" t="s">
        <v>439</v>
      </c>
      <c r="D3" s="14">
        <v>45667</v>
      </c>
      <c r="E3" s="13" t="s">
        <v>14</v>
      </c>
      <c r="F3" s="21">
        <v>50526.97</v>
      </c>
      <c r="G3" s="14">
        <f>60+D3</f>
        <v>45727</v>
      </c>
      <c r="H3" s="14"/>
      <c r="I3" s="56">
        <v>3.33</v>
      </c>
      <c r="J3" s="51"/>
      <c r="K3" s="59">
        <f>+I3*F3</f>
        <v>168254.8101</v>
      </c>
    </row>
    <row r="4" spans="1:16" x14ac:dyDescent="0.3">
      <c r="A4" s="13" t="s">
        <v>10</v>
      </c>
      <c r="B4" s="13" t="s">
        <v>440</v>
      </c>
      <c r="C4" s="13" t="s">
        <v>442</v>
      </c>
      <c r="D4" s="14">
        <v>45672</v>
      </c>
      <c r="E4" s="13" t="s">
        <v>14</v>
      </c>
      <c r="F4" s="21">
        <v>53550.86</v>
      </c>
      <c r="G4" s="14">
        <f t="shared" ref="G4:G5" si="0">60+D4</f>
        <v>45732</v>
      </c>
      <c r="H4" s="14"/>
      <c r="I4" s="56">
        <v>3.33</v>
      </c>
      <c r="J4" s="51"/>
      <c r="K4" s="59">
        <f t="shared" ref="K4:K11" si="1">+I4*F4</f>
        <v>178324.36379999999</v>
      </c>
      <c r="L4"/>
    </row>
    <row r="5" spans="1:16" x14ac:dyDescent="0.3">
      <c r="A5" s="13" t="s">
        <v>10</v>
      </c>
      <c r="B5" s="13" t="s">
        <v>441</v>
      </c>
      <c r="C5" s="13" t="s">
        <v>442</v>
      </c>
      <c r="D5" s="14">
        <v>45672</v>
      </c>
      <c r="E5" s="13" t="s">
        <v>14</v>
      </c>
      <c r="F5" s="21">
        <v>52452.800000000003</v>
      </c>
      <c r="G5" s="14">
        <f t="shared" si="0"/>
        <v>45732</v>
      </c>
      <c r="H5" s="14"/>
      <c r="I5" s="56">
        <v>3.33</v>
      </c>
      <c r="J5" s="51"/>
      <c r="K5" s="59">
        <f t="shared" si="1"/>
        <v>174667.82400000002</v>
      </c>
      <c r="L5"/>
    </row>
    <row r="6" spans="1:16" x14ac:dyDescent="0.3">
      <c r="A6" s="6" t="s">
        <v>10</v>
      </c>
      <c r="B6" s="6" t="s">
        <v>431</v>
      </c>
      <c r="C6" s="6" t="s">
        <v>432</v>
      </c>
      <c r="D6" s="7">
        <v>45672</v>
      </c>
      <c r="E6" s="6" t="s">
        <v>14</v>
      </c>
      <c r="F6" s="15">
        <v>37162.81</v>
      </c>
      <c r="G6" s="22" t="s">
        <v>433</v>
      </c>
      <c r="H6" s="23"/>
      <c r="I6" s="56">
        <v>3.33</v>
      </c>
      <c r="J6" s="49"/>
      <c r="K6" s="59">
        <f t="shared" si="1"/>
        <v>123752.15729999999</v>
      </c>
      <c r="L6"/>
    </row>
    <row r="7" spans="1:16" s="31" customFormat="1" x14ac:dyDescent="0.3">
      <c r="A7" s="27" t="s">
        <v>10</v>
      </c>
      <c r="B7" s="27" t="s">
        <v>443</v>
      </c>
      <c r="C7" s="27" t="s">
        <v>444</v>
      </c>
      <c r="D7" s="46">
        <v>45674</v>
      </c>
      <c r="E7" s="27" t="s">
        <v>14</v>
      </c>
      <c r="F7" s="44">
        <v>49738.9</v>
      </c>
      <c r="G7" s="48">
        <f>75+D7</f>
        <v>45749</v>
      </c>
      <c r="H7" s="43"/>
      <c r="I7" s="56">
        <v>3.33</v>
      </c>
      <c r="J7" s="52"/>
      <c r="K7" s="59">
        <f t="shared" si="1"/>
        <v>165630.53700000001</v>
      </c>
    </row>
    <row r="8" spans="1:16" s="31" customFormat="1" x14ac:dyDescent="0.3">
      <c r="A8" s="27" t="s">
        <v>10</v>
      </c>
      <c r="B8" s="27" t="s">
        <v>445</v>
      </c>
      <c r="C8" s="27" t="s">
        <v>444</v>
      </c>
      <c r="D8" s="46">
        <v>45674</v>
      </c>
      <c r="E8" s="6" t="s">
        <v>14</v>
      </c>
      <c r="F8" s="44">
        <v>49320.19</v>
      </c>
      <c r="G8" s="48">
        <f>75+D8</f>
        <v>45749</v>
      </c>
      <c r="H8" s="46"/>
      <c r="I8" s="56">
        <v>3.33</v>
      </c>
      <c r="J8" s="53"/>
      <c r="K8" s="59">
        <f t="shared" si="1"/>
        <v>164236.23270000002</v>
      </c>
    </row>
    <row r="9" spans="1:16" s="31" customFormat="1" x14ac:dyDescent="0.3">
      <c r="A9" s="27" t="s">
        <v>10</v>
      </c>
      <c r="B9" s="27" t="s">
        <v>446</v>
      </c>
      <c r="C9" s="27" t="s">
        <v>281</v>
      </c>
      <c r="D9" s="46">
        <v>45674</v>
      </c>
      <c r="E9" s="6" t="s">
        <v>14</v>
      </c>
      <c r="F9" s="44">
        <v>53468.639999999999</v>
      </c>
      <c r="G9" s="48">
        <f>75+D9</f>
        <v>45749</v>
      </c>
      <c r="H9" s="46"/>
      <c r="I9" s="56">
        <v>3.33</v>
      </c>
      <c r="J9" s="53"/>
      <c r="K9" s="59">
        <f t="shared" si="1"/>
        <v>178050.57120000001</v>
      </c>
    </row>
    <row r="10" spans="1:16" x14ac:dyDescent="0.3">
      <c r="A10" s="6" t="s">
        <v>10</v>
      </c>
      <c r="B10" s="6" t="s">
        <v>451</v>
      </c>
      <c r="C10" s="6" t="s">
        <v>439</v>
      </c>
      <c r="D10" s="7">
        <v>45686</v>
      </c>
      <c r="E10" s="6" t="s">
        <v>14</v>
      </c>
      <c r="F10" s="15">
        <v>49824.49</v>
      </c>
      <c r="G10" s="7">
        <f>60+D10</f>
        <v>45746</v>
      </c>
      <c r="H10" s="7"/>
      <c r="I10" s="56">
        <v>3.33</v>
      </c>
      <c r="J10" s="50"/>
      <c r="K10" s="59">
        <f t="shared" si="1"/>
        <v>165915.55170000001</v>
      </c>
      <c r="L10"/>
    </row>
    <row r="11" spans="1:16" x14ac:dyDescent="0.3">
      <c r="A11" s="6" t="s">
        <v>10</v>
      </c>
      <c r="B11" s="6" t="s">
        <v>452</v>
      </c>
      <c r="C11" s="6" t="s">
        <v>25</v>
      </c>
      <c r="D11" s="7">
        <v>45686</v>
      </c>
      <c r="E11" s="6" t="s">
        <v>14</v>
      </c>
      <c r="F11" s="15">
        <v>53542.33</v>
      </c>
      <c r="G11" s="7">
        <f>60+D11</f>
        <v>45746</v>
      </c>
      <c r="H11" s="7"/>
      <c r="I11" s="56">
        <v>3.33</v>
      </c>
      <c r="J11" s="50"/>
      <c r="K11" s="59">
        <f t="shared" si="1"/>
        <v>178295.9589</v>
      </c>
      <c r="L11"/>
    </row>
    <row r="14" spans="1:16" x14ac:dyDescent="0.3">
      <c r="L14" s="59"/>
      <c r="M14" s="31"/>
      <c r="N14" s="31"/>
      <c r="O14" s="31"/>
      <c r="P14" s="31"/>
    </row>
    <row r="15" spans="1:16" x14ac:dyDescent="0.3">
      <c r="A15" s="56"/>
      <c r="B15" s="56" t="s">
        <v>323</v>
      </c>
      <c r="C15" s="56" t="s">
        <v>324</v>
      </c>
      <c r="D15" s="56" t="s">
        <v>24</v>
      </c>
      <c r="E15" s="56" t="s">
        <v>25</v>
      </c>
      <c r="F15" s="57">
        <v>45603</v>
      </c>
      <c r="G15" s="56"/>
      <c r="H15" s="56" t="s">
        <v>14</v>
      </c>
      <c r="I15" s="58">
        <v>51635</v>
      </c>
      <c r="J15" s="56">
        <v>3.3521000000000001</v>
      </c>
      <c r="K15" s="57"/>
      <c r="L15" s="59">
        <f>+I15*J15</f>
        <v>173085.68350000001</v>
      </c>
      <c r="M15" s="31"/>
      <c r="N15" s="31"/>
      <c r="O15" s="31"/>
      <c r="P15" s="31"/>
    </row>
    <row r="16" spans="1:16" x14ac:dyDescent="0.3">
      <c r="A16" s="56"/>
      <c r="B16" s="56" t="s">
        <v>325</v>
      </c>
      <c r="C16" s="56" t="s">
        <v>326</v>
      </c>
      <c r="D16" s="56" t="s">
        <v>24</v>
      </c>
      <c r="E16" s="56" t="s">
        <v>25</v>
      </c>
      <c r="F16" s="57">
        <v>45603</v>
      </c>
      <c r="G16" s="56"/>
      <c r="H16" s="56" t="s">
        <v>14</v>
      </c>
      <c r="I16" s="58">
        <v>51296.639999999999</v>
      </c>
      <c r="J16" s="56">
        <v>3.3521000000000001</v>
      </c>
      <c r="K16" s="57"/>
      <c r="L16" s="59">
        <f t="shared" ref="L16:L31" si="2">+I16*J16</f>
        <v>171951.46694400001</v>
      </c>
      <c r="M16" s="31"/>
      <c r="N16" s="31"/>
      <c r="O16" s="31"/>
      <c r="P16" s="31"/>
    </row>
    <row r="17" spans="1:16" x14ac:dyDescent="0.3">
      <c r="A17" s="56"/>
      <c r="B17" s="56" t="s">
        <v>327</v>
      </c>
      <c r="C17" s="56" t="s">
        <v>328</v>
      </c>
      <c r="D17" s="56" t="s">
        <v>24</v>
      </c>
      <c r="E17" s="56" t="s">
        <v>25</v>
      </c>
      <c r="F17" s="57">
        <v>45603</v>
      </c>
      <c r="G17" s="56"/>
      <c r="H17" s="56" t="s">
        <v>14</v>
      </c>
      <c r="I17" s="58">
        <v>53052.08</v>
      </c>
      <c r="J17" s="56">
        <v>3.3521000000000001</v>
      </c>
      <c r="K17" s="57"/>
      <c r="L17" s="59">
        <f t="shared" si="2"/>
        <v>177835.87736800002</v>
      </c>
      <c r="M17" s="31"/>
      <c r="N17" s="31"/>
      <c r="O17" s="31"/>
      <c r="P17" s="31"/>
    </row>
    <row r="18" spans="1:16" s="26" customFormat="1" x14ac:dyDescent="0.3">
      <c r="A18" s="56"/>
      <c r="B18" s="56" t="s">
        <v>331</v>
      </c>
      <c r="C18" s="56" t="s">
        <v>332</v>
      </c>
      <c r="D18" s="56" t="s">
        <v>16</v>
      </c>
      <c r="E18" s="56" t="s">
        <v>17</v>
      </c>
      <c r="F18" s="57">
        <v>45611</v>
      </c>
      <c r="G18" s="56"/>
      <c r="H18" s="56" t="s">
        <v>14</v>
      </c>
      <c r="I18" s="58">
        <v>50794.44</v>
      </c>
      <c r="J18" s="56">
        <v>3.3409499999999999</v>
      </c>
      <c r="K18" s="57">
        <v>45698</v>
      </c>
      <c r="L18" s="59">
        <f t="shared" si="2"/>
        <v>169701.68431800001</v>
      </c>
      <c r="M18" s="39"/>
      <c r="N18" s="39"/>
      <c r="O18" s="39"/>
      <c r="P18" s="39"/>
    </row>
    <row r="19" spans="1:16" s="26" customFormat="1" x14ac:dyDescent="0.3">
      <c r="A19" s="56"/>
      <c r="B19" s="56" t="s">
        <v>333</v>
      </c>
      <c r="C19" s="56" t="s">
        <v>334</v>
      </c>
      <c r="D19" s="56" t="s">
        <v>16</v>
      </c>
      <c r="E19" s="56" t="s">
        <v>17</v>
      </c>
      <c r="F19" s="57">
        <v>45611</v>
      </c>
      <c r="G19" s="56"/>
      <c r="H19" s="56" t="s">
        <v>14</v>
      </c>
      <c r="I19" s="58">
        <v>50586.66</v>
      </c>
      <c r="J19" s="56">
        <v>3.3409499999999999</v>
      </c>
      <c r="K19" s="57">
        <v>45698</v>
      </c>
      <c r="L19" s="59">
        <f t="shared" si="2"/>
        <v>169007.501727</v>
      </c>
      <c r="M19" s="39"/>
      <c r="N19" s="39"/>
      <c r="O19" s="39"/>
      <c r="P19" s="39"/>
    </row>
    <row r="20" spans="1:16" x14ac:dyDescent="0.3">
      <c r="A20" s="56"/>
      <c r="B20" s="56" t="s">
        <v>345</v>
      </c>
      <c r="C20" s="56" t="s">
        <v>346</v>
      </c>
      <c r="D20" s="56" t="s">
        <v>19</v>
      </c>
      <c r="E20" s="56" t="s">
        <v>20</v>
      </c>
      <c r="F20" s="57">
        <v>45617</v>
      </c>
      <c r="G20" s="56"/>
      <c r="H20" s="56" t="s">
        <v>14</v>
      </c>
      <c r="I20" s="58">
        <v>50475.07</v>
      </c>
      <c r="J20" s="56">
        <v>3.3328500000000001</v>
      </c>
      <c r="K20" s="57">
        <v>45701</v>
      </c>
      <c r="L20" s="59">
        <f t="shared" si="2"/>
        <v>168225.8370495</v>
      </c>
      <c r="M20" s="31"/>
      <c r="N20" s="31"/>
      <c r="O20" s="31"/>
      <c r="P20" s="31"/>
    </row>
    <row r="21" spans="1:16" x14ac:dyDescent="0.3">
      <c r="A21" s="56"/>
      <c r="B21" s="56" t="s">
        <v>347</v>
      </c>
      <c r="C21" s="56" t="s">
        <v>348</v>
      </c>
      <c r="D21" s="56" t="s">
        <v>19</v>
      </c>
      <c r="E21" s="56" t="s">
        <v>20</v>
      </c>
      <c r="F21" s="57">
        <v>45617</v>
      </c>
      <c r="G21" s="56"/>
      <c r="H21" s="56" t="s">
        <v>14</v>
      </c>
      <c r="I21" s="58">
        <v>50898.13</v>
      </c>
      <c r="J21" s="56">
        <v>3.3328500000000001</v>
      </c>
      <c r="K21" s="57"/>
      <c r="L21" s="59">
        <f t="shared" si="2"/>
        <v>169635.8325705</v>
      </c>
      <c r="M21" s="31"/>
      <c r="N21" s="31"/>
      <c r="O21" s="31"/>
      <c r="P21" s="31"/>
    </row>
    <row r="22" spans="1:16" x14ac:dyDescent="0.3">
      <c r="A22" s="56"/>
      <c r="B22" s="56" t="s">
        <v>349</v>
      </c>
      <c r="C22" s="56" t="s">
        <v>350</v>
      </c>
      <c r="D22" s="56" t="s">
        <v>12</v>
      </c>
      <c r="E22" s="56" t="s">
        <v>351</v>
      </c>
      <c r="F22" s="57">
        <v>45617</v>
      </c>
      <c r="G22" s="56"/>
      <c r="H22" s="56" t="s">
        <v>14</v>
      </c>
      <c r="I22" s="58">
        <v>53071.74</v>
      </c>
      <c r="J22" s="56">
        <v>3.3328500000000001</v>
      </c>
      <c r="K22" s="57"/>
      <c r="L22" s="59">
        <f t="shared" si="2"/>
        <v>176880.148659</v>
      </c>
      <c r="M22" s="31"/>
      <c r="N22" s="31"/>
      <c r="O22" s="31"/>
      <c r="P22" s="31"/>
    </row>
    <row r="23" spans="1:16" x14ac:dyDescent="0.3">
      <c r="A23" s="56" t="s">
        <v>10</v>
      </c>
      <c r="B23" s="56" t="s">
        <v>372</v>
      </c>
      <c r="C23" s="56" t="s">
        <v>373</v>
      </c>
      <c r="D23" s="56" t="s">
        <v>38</v>
      </c>
      <c r="E23" s="56" t="s">
        <v>419</v>
      </c>
      <c r="F23" s="57">
        <v>45610</v>
      </c>
      <c r="G23" s="56"/>
      <c r="H23" s="56" t="s">
        <v>14</v>
      </c>
      <c r="I23" s="58">
        <v>52910.58</v>
      </c>
      <c r="J23" s="56">
        <v>3.3290500000000001</v>
      </c>
      <c r="K23" s="57">
        <v>45644</v>
      </c>
      <c r="L23" s="59">
        <f t="shared" si="2"/>
        <v>176141.96634899999</v>
      </c>
      <c r="M23" s="31"/>
      <c r="N23" s="31"/>
      <c r="O23" s="31"/>
      <c r="P23" s="31"/>
    </row>
    <row r="24" spans="1:16" x14ac:dyDescent="0.3">
      <c r="A24" s="27"/>
      <c r="B24" s="27"/>
      <c r="C24" s="27"/>
      <c r="D24" s="27"/>
      <c r="E24" s="27"/>
      <c r="F24" s="46"/>
      <c r="G24" s="27"/>
      <c r="H24" s="27"/>
      <c r="I24" s="44">
        <f>SUM(I15:I23)</f>
        <v>464720.34</v>
      </c>
      <c r="J24" s="27"/>
      <c r="K24" s="46"/>
      <c r="L24" s="59"/>
      <c r="M24" s="31"/>
      <c r="N24" s="31"/>
      <c r="O24" s="31"/>
      <c r="P24" s="31"/>
    </row>
    <row r="25" spans="1:16" x14ac:dyDescent="0.3">
      <c r="A25" s="27"/>
      <c r="B25" s="27"/>
      <c r="C25" s="27"/>
      <c r="D25" s="27"/>
      <c r="E25" s="27"/>
      <c r="F25" s="46"/>
      <c r="G25" s="27"/>
      <c r="H25" s="27"/>
      <c r="I25" s="47"/>
      <c r="J25" s="27"/>
      <c r="K25" s="46"/>
      <c r="L25" s="59"/>
    </row>
    <row r="26" spans="1:16" x14ac:dyDescent="0.3">
      <c r="A26" s="25"/>
      <c r="B26" s="25" t="s">
        <v>374</v>
      </c>
      <c r="C26" s="25" t="s">
        <v>375</v>
      </c>
      <c r="D26" s="25" t="s">
        <v>16</v>
      </c>
      <c r="E26" s="25" t="s">
        <v>476</v>
      </c>
      <c r="F26" s="20">
        <v>45638</v>
      </c>
      <c r="G26" s="25"/>
      <c r="H26" s="25" t="s">
        <v>14</v>
      </c>
      <c r="I26" s="21">
        <v>48814</v>
      </c>
      <c r="J26" s="25">
        <v>3.3256000000000001</v>
      </c>
      <c r="K26" s="20">
        <v>45708</v>
      </c>
      <c r="L26" s="59">
        <f t="shared" si="2"/>
        <v>162335.83840000001</v>
      </c>
    </row>
    <row r="27" spans="1:16" x14ac:dyDescent="0.3">
      <c r="A27" s="25"/>
      <c r="B27" s="25" t="s">
        <v>376</v>
      </c>
      <c r="C27" s="25" t="s">
        <v>377</v>
      </c>
      <c r="D27" s="25"/>
      <c r="E27" s="25" t="s">
        <v>378</v>
      </c>
      <c r="F27" s="20">
        <v>45638</v>
      </c>
      <c r="G27" s="25"/>
      <c r="H27" s="25" t="s">
        <v>14</v>
      </c>
      <c r="I27" s="21">
        <v>51892.79</v>
      </c>
      <c r="J27" s="25">
        <v>3.3290500000000001</v>
      </c>
      <c r="K27" s="20">
        <v>45645</v>
      </c>
      <c r="L27" s="59">
        <f t="shared" si="2"/>
        <v>172753.6925495</v>
      </c>
    </row>
    <row r="28" spans="1:16" x14ac:dyDescent="0.3">
      <c r="A28" s="25"/>
      <c r="B28" s="25" t="s">
        <v>379</v>
      </c>
      <c r="C28" s="25" t="s">
        <v>380</v>
      </c>
      <c r="D28" s="25" t="s">
        <v>19</v>
      </c>
      <c r="E28" s="25" t="s">
        <v>381</v>
      </c>
      <c r="F28" s="20">
        <v>45638</v>
      </c>
      <c r="G28" s="25"/>
      <c r="H28" s="25" t="s">
        <v>14</v>
      </c>
      <c r="I28" s="21">
        <v>50854.3</v>
      </c>
      <c r="J28" s="25">
        <v>3.3290500000000001</v>
      </c>
      <c r="K28" s="20"/>
      <c r="L28" s="59">
        <f t="shared" si="2"/>
        <v>169296.507415</v>
      </c>
    </row>
    <row r="29" spans="1:16" x14ac:dyDescent="0.3">
      <c r="A29" s="25"/>
      <c r="B29" s="25" t="s">
        <v>382</v>
      </c>
      <c r="C29" s="25" t="s">
        <v>383</v>
      </c>
      <c r="D29" s="25" t="s">
        <v>19</v>
      </c>
      <c r="E29" s="25" t="s">
        <v>381</v>
      </c>
      <c r="F29" s="20">
        <v>45638</v>
      </c>
      <c r="G29" s="25"/>
      <c r="H29" s="25" t="s">
        <v>14</v>
      </c>
      <c r="I29" s="21">
        <v>51250.66</v>
      </c>
      <c r="J29" s="25">
        <v>3.3290500000000001</v>
      </c>
      <c r="K29" s="20"/>
      <c r="L29" s="59">
        <f t="shared" si="2"/>
        <v>170616.00967300002</v>
      </c>
    </row>
    <row r="30" spans="1:16" x14ac:dyDescent="0.3">
      <c r="A30" s="25"/>
      <c r="B30" s="25" t="s">
        <v>388</v>
      </c>
      <c r="C30" s="25" t="s">
        <v>389</v>
      </c>
      <c r="D30" s="25"/>
      <c r="E30" s="25" t="s">
        <v>378</v>
      </c>
      <c r="F30" s="20">
        <v>45649</v>
      </c>
      <c r="G30" s="25"/>
      <c r="H30" s="25" t="s">
        <v>14</v>
      </c>
      <c r="I30" s="21">
        <v>53514.42</v>
      </c>
      <c r="J30" s="25">
        <v>3.3214999999999999</v>
      </c>
      <c r="K30" s="20"/>
      <c r="L30" s="59">
        <f t="shared" si="2"/>
        <v>177748.14602999997</v>
      </c>
    </row>
    <row r="31" spans="1:16" x14ac:dyDescent="0.3">
      <c r="A31" s="25"/>
      <c r="B31" s="25" t="s">
        <v>390</v>
      </c>
      <c r="C31" s="25" t="s">
        <v>391</v>
      </c>
      <c r="D31" s="25" t="s">
        <v>109</v>
      </c>
      <c r="E31" s="25" t="s">
        <v>110</v>
      </c>
      <c r="F31" s="20">
        <v>45649</v>
      </c>
      <c r="G31" s="25"/>
      <c r="H31" s="25" t="s">
        <v>14</v>
      </c>
      <c r="I31" s="21">
        <v>52219.75</v>
      </c>
      <c r="J31" s="25">
        <v>3.3214999999999999</v>
      </c>
      <c r="K31" s="20"/>
      <c r="L31" s="59">
        <f t="shared" si="2"/>
        <v>173447.89962499999</v>
      </c>
    </row>
    <row r="32" spans="1:16" x14ac:dyDescent="0.3">
      <c r="I32" s="44">
        <f>SUM(I26:I31)</f>
        <v>308545.92000000004</v>
      </c>
    </row>
    <row r="35" spans="4:18" x14ac:dyDescent="0.3">
      <c r="D35" s="42" t="s">
        <v>453</v>
      </c>
      <c r="E35" s="42" t="s">
        <v>439</v>
      </c>
      <c r="F35" s="43">
        <v>45692</v>
      </c>
      <c r="G35" s="44">
        <v>51855.37</v>
      </c>
      <c r="H35" s="43">
        <f>60+F35</f>
        <v>45752</v>
      </c>
      <c r="J35" s="25">
        <v>3.3</v>
      </c>
      <c r="K35" s="20">
        <v>45708</v>
      </c>
      <c r="L35" s="59">
        <f>+J35*G35</f>
        <v>171122.72099999999</v>
      </c>
      <c r="N35" s="42" t="s">
        <v>453</v>
      </c>
      <c r="O35" s="42" t="s">
        <v>439</v>
      </c>
      <c r="P35" s="43">
        <v>45692</v>
      </c>
      <c r="Q35" s="44">
        <v>51855.37</v>
      </c>
      <c r="R35" s="43">
        <f>60+P35</f>
        <v>45752</v>
      </c>
    </row>
    <row r="36" spans="4:18" x14ac:dyDescent="0.3">
      <c r="D36" s="42" t="s">
        <v>454</v>
      </c>
      <c r="E36" s="42" t="s">
        <v>110</v>
      </c>
      <c r="F36" s="43">
        <v>45695</v>
      </c>
      <c r="G36" s="44">
        <v>53591.62</v>
      </c>
      <c r="H36" s="43">
        <f>75+F36</f>
        <v>45770</v>
      </c>
      <c r="J36" s="25">
        <v>3.3</v>
      </c>
      <c r="K36" s="20">
        <v>45645</v>
      </c>
      <c r="L36" s="59">
        <f t="shared" ref="L36:L44" si="3">+J36*G36</f>
        <v>176852.34599999999</v>
      </c>
      <c r="N36" s="42" t="s">
        <v>454</v>
      </c>
      <c r="O36" s="42" t="s">
        <v>110</v>
      </c>
      <c r="P36" s="43">
        <v>45695</v>
      </c>
      <c r="Q36" s="44">
        <v>53591.62</v>
      </c>
      <c r="R36" s="43">
        <f>75+P36</f>
        <v>45770</v>
      </c>
    </row>
    <row r="37" spans="4:18" x14ac:dyDescent="0.3">
      <c r="D37" s="9" t="s">
        <v>455</v>
      </c>
      <c r="E37" s="9" t="s">
        <v>442</v>
      </c>
      <c r="F37" s="11">
        <v>45695</v>
      </c>
      <c r="G37" s="16">
        <v>53982.66</v>
      </c>
      <c r="H37" s="11">
        <f>60+F37</f>
        <v>45755</v>
      </c>
      <c r="J37" s="25">
        <v>3.3</v>
      </c>
      <c r="K37" s="20"/>
      <c r="L37" s="59">
        <f t="shared" si="3"/>
        <v>178142.77799999999</v>
      </c>
      <c r="N37" s="9" t="s">
        <v>455</v>
      </c>
      <c r="O37" s="9" t="s">
        <v>442</v>
      </c>
      <c r="P37" s="11">
        <v>45695</v>
      </c>
      <c r="Q37" s="16">
        <v>53982.66</v>
      </c>
      <c r="R37" s="11">
        <f>60+P37</f>
        <v>45755</v>
      </c>
    </row>
    <row r="38" spans="4:18" x14ac:dyDescent="0.3">
      <c r="D38" s="9" t="s">
        <v>456</v>
      </c>
      <c r="E38" s="9" t="s">
        <v>442</v>
      </c>
      <c r="F38" s="11">
        <v>45695</v>
      </c>
      <c r="G38" s="16">
        <v>53873.56</v>
      </c>
      <c r="H38" s="11">
        <f>60+F38</f>
        <v>45755</v>
      </c>
      <c r="J38" s="25">
        <v>3.3</v>
      </c>
      <c r="K38" s="20"/>
      <c r="L38" s="59">
        <f t="shared" si="3"/>
        <v>177782.74799999999</v>
      </c>
      <c r="N38" s="9" t="s">
        <v>456</v>
      </c>
      <c r="O38" s="9" t="s">
        <v>442</v>
      </c>
      <c r="P38" s="11">
        <v>45695</v>
      </c>
      <c r="Q38" s="16">
        <v>53873.56</v>
      </c>
      <c r="R38" s="11">
        <f>60+P38</f>
        <v>45755</v>
      </c>
    </row>
    <row r="39" spans="4:18" x14ac:dyDescent="0.3">
      <c r="D39" s="9" t="s">
        <v>457</v>
      </c>
      <c r="E39" s="9" t="s">
        <v>444</v>
      </c>
      <c r="F39" s="11">
        <v>45699</v>
      </c>
      <c r="G39" s="16">
        <v>49103.92</v>
      </c>
      <c r="H39" s="11">
        <f>75+F39</f>
        <v>45774</v>
      </c>
      <c r="J39" s="25">
        <v>3.3</v>
      </c>
      <c r="K39" s="20"/>
      <c r="L39" s="59">
        <f t="shared" si="3"/>
        <v>162042.93599999999</v>
      </c>
      <c r="N39" s="9" t="s">
        <v>457</v>
      </c>
      <c r="O39" s="9" t="s">
        <v>444</v>
      </c>
      <c r="P39" s="11">
        <v>45699</v>
      </c>
      <c r="Q39" s="16">
        <v>49103.92</v>
      </c>
      <c r="R39" s="11">
        <f>75+P39</f>
        <v>45774</v>
      </c>
    </row>
    <row r="40" spans="4:18" x14ac:dyDescent="0.3">
      <c r="D40" s="63" t="s">
        <v>458</v>
      </c>
      <c r="E40" s="9" t="s">
        <v>444</v>
      </c>
      <c r="F40" s="11">
        <v>45700</v>
      </c>
      <c r="G40" s="16">
        <v>49667.68</v>
      </c>
      <c r="H40" s="11">
        <f>75+F40</f>
        <v>45775</v>
      </c>
      <c r="J40" s="25">
        <v>3.3</v>
      </c>
      <c r="K40" s="20"/>
      <c r="L40" s="59">
        <f t="shared" si="3"/>
        <v>163903.34399999998</v>
      </c>
      <c r="N40" s="63" t="s">
        <v>458</v>
      </c>
      <c r="O40" s="9" t="s">
        <v>444</v>
      </c>
      <c r="P40" s="11">
        <v>45700</v>
      </c>
      <c r="Q40" s="16">
        <v>49667.68</v>
      </c>
      <c r="R40" s="11">
        <f>75+P40</f>
        <v>45775</v>
      </c>
    </row>
    <row r="41" spans="4:18" x14ac:dyDescent="0.3">
      <c r="D41" s="63" t="s">
        <v>459</v>
      </c>
      <c r="E41" s="9" t="s">
        <v>25</v>
      </c>
      <c r="F41" s="11">
        <v>45700</v>
      </c>
      <c r="G41" s="16">
        <v>56742.080000000002</v>
      </c>
      <c r="H41" s="11">
        <f>60+F41</f>
        <v>45760</v>
      </c>
      <c r="J41" s="25">
        <v>3.3</v>
      </c>
      <c r="K41" s="20"/>
      <c r="L41" s="59">
        <f t="shared" si="3"/>
        <v>187248.864</v>
      </c>
      <c r="N41" s="63" t="s">
        <v>459</v>
      </c>
      <c r="O41" s="9" t="s">
        <v>25</v>
      </c>
      <c r="P41" s="11">
        <v>45700</v>
      </c>
      <c r="Q41" s="16">
        <v>56742.080000000002</v>
      </c>
      <c r="R41" s="11">
        <f>60+P41</f>
        <v>45760</v>
      </c>
    </row>
    <row r="42" spans="4:18" x14ac:dyDescent="0.3">
      <c r="D42" s="63" t="s">
        <v>460</v>
      </c>
      <c r="E42" s="9" t="s">
        <v>25</v>
      </c>
      <c r="F42" s="11">
        <v>45700</v>
      </c>
      <c r="G42" s="16">
        <v>55052.480000000003</v>
      </c>
      <c r="H42" s="11">
        <f>60+F42</f>
        <v>45760</v>
      </c>
      <c r="J42" s="25">
        <v>3.3</v>
      </c>
      <c r="K42" s="20"/>
      <c r="L42" s="59">
        <f t="shared" si="3"/>
        <v>181673.18400000001</v>
      </c>
      <c r="N42" s="63" t="s">
        <v>460</v>
      </c>
      <c r="O42" s="9" t="s">
        <v>25</v>
      </c>
      <c r="P42" s="11">
        <v>45700</v>
      </c>
      <c r="Q42" s="16">
        <v>55052.480000000003</v>
      </c>
      <c r="R42" s="11">
        <f>60+P42</f>
        <v>45760</v>
      </c>
    </row>
    <row r="43" spans="4:18" x14ac:dyDescent="0.3">
      <c r="D43" s="63" t="s">
        <v>461</v>
      </c>
      <c r="E43" s="9" t="s">
        <v>25</v>
      </c>
      <c r="F43" s="11">
        <v>45700</v>
      </c>
      <c r="G43" s="16">
        <v>54470.400000000001</v>
      </c>
      <c r="H43" s="11">
        <f>60+F43</f>
        <v>45760</v>
      </c>
      <c r="J43" s="25">
        <v>3.3</v>
      </c>
      <c r="K43" s="20"/>
      <c r="L43" s="59">
        <f t="shared" si="3"/>
        <v>179752.32000000001</v>
      </c>
      <c r="N43" s="63" t="s">
        <v>461</v>
      </c>
      <c r="O43" s="9" t="s">
        <v>25</v>
      </c>
      <c r="P43" s="11">
        <v>45700</v>
      </c>
      <c r="Q43" s="16">
        <v>54470.400000000001</v>
      </c>
      <c r="R43" s="11">
        <f>60+P43</f>
        <v>45760</v>
      </c>
    </row>
    <row r="44" spans="4:18" x14ac:dyDescent="0.3">
      <c r="D44" s="63" t="s">
        <v>462</v>
      </c>
      <c r="E44" s="9" t="s">
        <v>25</v>
      </c>
      <c r="F44" s="11">
        <v>45700</v>
      </c>
      <c r="G44" s="16">
        <v>53032</v>
      </c>
      <c r="H44" s="11">
        <f>60+F44</f>
        <v>45760</v>
      </c>
      <c r="J44" s="25">
        <v>3.3</v>
      </c>
      <c r="K44" s="20"/>
      <c r="L44" s="59">
        <f t="shared" si="3"/>
        <v>175005.59999999998</v>
      </c>
      <c r="N44" s="63" t="s">
        <v>462</v>
      </c>
      <c r="O44" s="9" t="s">
        <v>25</v>
      </c>
      <c r="P44" s="11">
        <v>45700</v>
      </c>
      <c r="Q44" s="16">
        <v>53032</v>
      </c>
      <c r="R44" s="11">
        <f>60+P44</f>
        <v>45760</v>
      </c>
    </row>
    <row r="45" spans="4:18" x14ac:dyDescent="0.3">
      <c r="G45" s="44">
        <f>SUM(G41:G44)</f>
        <v>219296.96</v>
      </c>
      <c r="Q45" s="21">
        <f>SUM(Q35:Q44)</f>
        <v>531371.77</v>
      </c>
    </row>
    <row r="48" spans="4:18" x14ac:dyDescent="0.3">
      <c r="D48" s="90" t="s">
        <v>495</v>
      </c>
      <c r="E48" s="90" t="s">
        <v>444</v>
      </c>
      <c r="F48" s="91">
        <v>45721</v>
      </c>
      <c r="G48" s="92">
        <v>51553.14</v>
      </c>
      <c r="H48" s="91"/>
      <c r="J48">
        <v>3.3</v>
      </c>
      <c r="K48" s="59">
        <f>+G48*J48</f>
        <v>170125.36199999999</v>
      </c>
      <c r="M48" s="30"/>
      <c r="N48" s="90" t="s">
        <v>495</v>
      </c>
      <c r="O48" s="90" t="s">
        <v>444</v>
      </c>
      <c r="P48" s="91">
        <v>45721</v>
      </c>
      <c r="Q48" s="92">
        <v>51553.14</v>
      </c>
      <c r="R48" s="91"/>
    </row>
    <row r="49" spans="4:18" x14ac:dyDescent="0.3">
      <c r="D49" s="90" t="s">
        <v>499</v>
      </c>
      <c r="E49" s="90" t="s">
        <v>442</v>
      </c>
      <c r="F49" s="91">
        <v>45726</v>
      </c>
      <c r="G49" s="92">
        <v>52343.199999999997</v>
      </c>
      <c r="H49" s="91"/>
      <c r="J49">
        <v>3.3</v>
      </c>
      <c r="K49" s="59">
        <f>+G49*J49</f>
        <v>172732.55999999997</v>
      </c>
      <c r="M49" s="30"/>
      <c r="N49" s="90" t="s">
        <v>499</v>
      </c>
      <c r="O49" s="90" t="s">
        <v>442</v>
      </c>
      <c r="P49" s="91">
        <v>45726</v>
      </c>
      <c r="Q49" s="92">
        <v>52343.199999999997</v>
      </c>
      <c r="R49" s="91"/>
    </row>
    <row r="50" spans="4:18" x14ac:dyDescent="0.3">
      <c r="D50" s="90" t="s">
        <v>500</v>
      </c>
      <c r="E50" s="90" t="s">
        <v>442</v>
      </c>
      <c r="F50" s="91">
        <v>45726</v>
      </c>
      <c r="G50" s="92">
        <v>54133.65</v>
      </c>
      <c r="H50" s="91"/>
      <c r="J50">
        <v>3.3</v>
      </c>
      <c r="K50" s="59">
        <f>+G50*J50</f>
        <v>178641.04499999998</v>
      </c>
      <c r="M50" s="30"/>
      <c r="N50" s="90" t="s">
        <v>500</v>
      </c>
      <c r="O50" s="90" t="s">
        <v>442</v>
      </c>
      <c r="P50" s="91">
        <v>45726</v>
      </c>
      <c r="Q50" s="92">
        <v>54133.65</v>
      </c>
      <c r="R50" s="91"/>
    </row>
    <row r="51" spans="4:18" x14ac:dyDescent="0.3">
      <c r="D51" s="90" t="s">
        <v>504</v>
      </c>
      <c r="E51" s="90" t="s">
        <v>444</v>
      </c>
      <c r="F51" s="91">
        <v>45734</v>
      </c>
      <c r="G51" s="92">
        <v>51513.52</v>
      </c>
      <c r="H51" s="91"/>
      <c r="J51">
        <v>3.3</v>
      </c>
      <c r="K51" s="59">
        <f>+G51*J51</f>
        <v>169994.61599999998</v>
      </c>
      <c r="M51" s="30"/>
      <c r="N51" s="90" t="s">
        <v>504</v>
      </c>
      <c r="O51" s="90" t="s">
        <v>444</v>
      </c>
      <c r="P51" s="91">
        <v>45734</v>
      </c>
      <c r="Q51" s="92">
        <v>51513.52</v>
      </c>
      <c r="R51" s="91"/>
    </row>
    <row r="52" spans="4:18" x14ac:dyDescent="0.3">
      <c r="Q52" s="21">
        <f>SUM(Q48:Q51)</f>
        <v>209543.50999999998</v>
      </c>
    </row>
    <row r="53" spans="4:18" x14ac:dyDescent="0.3">
      <c r="E53" s="131"/>
    </row>
    <row r="54" spans="4:18" x14ac:dyDescent="0.3">
      <c r="O54" s="9" t="s">
        <v>444</v>
      </c>
      <c r="P54" s="16">
        <f>+Q39+Q40+Q48+Q51</f>
        <v>201838.25999999998</v>
      </c>
    </row>
    <row r="55" spans="4:18" x14ac:dyDescent="0.3">
      <c r="O55" s="42" t="s">
        <v>439</v>
      </c>
      <c r="P55" s="16">
        <f>+Q35</f>
        <v>51855.37</v>
      </c>
    </row>
    <row r="56" spans="4:18" x14ac:dyDescent="0.3">
      <c r="O56" s="42" t="s">
        <v>110</v>
      </c>
      <c r="P56" s="16">
        <f>+Q36</f>
        <v>53591.62</v>
      </c>
    </row>
    <row r="57" spans="4:18" x14ac:dyDescent="0.3">
      <c r="D57" s="6" t="s">
        <v>513</v>
      </c>
      <c r="E57" s="6" t="s">
        <v>439</v>
      </c>
      <c r="F57" s="7">
        <v>45754</v>
      </c>
      <c r="G57" s="15">
        <v>53064.78</v>
      </c>
      <c r="H57" s="7"/>
      <c r="I57" s="7"/>
      <c r="J57" s="15">
        <v>3.3</v>
      </c>
      <c r="K57" s="132">
        <f>+J57*G57</f>
        <v>175113.77399999998</v>
      </c>
      <c r="O57" s="9" t="s">
        <v>442</v>
      </c>
      <c r="P57" s="16">
        <f>+Q37+Q38+Q49+Q50</f>
        <v>214333.06999999998</v>
      </c>
    </row>
    <row r="58" spans="4:18" x14ac:dyDescent="0.3">
      <c r="D58" s="6" t="s">
        <v>514</v>
      </c>
      <c r="E58" s="6" t="s">
        <v>442</v>
      </c>
      <c r="F58" s="7">
        <v>45761</v>
      </c>
      <c r="G58" s="15">
        <v>52624</v>
      </c>
      <c r="H58" s="7"/>
      <c r="I58" s="7"/>
      <c r="J58" s="15">
        <v>3.3</v>
      </c>
      <c r="K58" s="132">
        <f t="shared" ref="K58:K62" si="4">+J58*G58</f>
        <v>173659.19999999998</v>
      </c>
      <c r="O58" s="9" t="s">
        <v>25</v>
      </c>
      <c r="P58" s="16">
        <f>+Q41+Q42+Q43+Q44</f>
        <v>219296.96</v>
      </c>
    </row>
    <row r="59" spans="4:18" x14ac:dyDescent="0.3">
      <c r="D59" s="6" t="s">
        <v>515</v>
      </c>
      <c r="E59" s="6" t="s">
        <v>442</v>
      </c>
      <c r="F59" s="7">
        <v>45761</v>
      </c>
      <c r="G59" s="15">
        <v>54429.69</v>
      </c>
      <c r="H59" s="7"/>
      <c r="I59" s="7"/>
      <c r="J59" s="15">
        <v>3.3</v>
      </c>
      <c r="K59" s="132">
        <f t="shared" si="4"/>
        <v>179617.97699999998</v>
      </c>
      <c r="P59" s="21">
        <f>SUM(P54:P58)</f>
        <v>740915.27999999991</v>
      </c>
      <c r="R59" s="21">
        <f>+Q52+Q45</f>
        <v>740915.28</v>
      </c>
    </row>
    <row r="60" spans="4:18" x14ac:dyDescent="0.3">
      <c r="D60" s="6" t="s">
        <v>522</v>
      </c>
      <c r="E60" s="6" t="s">
        <v>444</v>
      </c>
      <c r="F60" s="7">
        <v>45769</v>
      </c>
      <c r="G60" s="15">
        <v>51269.760000000002</v>
      </c>
      <c r="H60" s="7"/>
      <c r="I60" s="7"/>
      <c r="J60" s="15">
        <v>3.3</v>
      </c>
      <c r="K60" s="132">
        <f t="shared" si="4"/>
        <v>169190.20799999998</v>
      </c>
    </row>
    <row r="61" spans="4:18" x14ac:dyDescent="0.3">
      <c r="D61" s="6" t="s">
        <v>534</v>
      </c>
      <c r="E61" s="6" t="s">
        <v>110</v>
      </c>
      <c r="F61" s="7">
        <v>45771</v>
      </c>
      <c r="G61" s="15">
        <v>54837.760000000002</v>
      </c>
      <c r="H61" s="7"/>
      <c r="I61" s="7"/>
      <c r="J61" s="15">
        <v>3.3</v>
      </c>
      <c r="K61" s="132">
        <f t="shared" si="4"/>
        <v>180964.60800000001</v>
      </c>
    </row>
    <row r="62" spans="4:18" x14ac:dyDescent="0.3">
      <c r="D62" s="6" t="s">
        <v>535</v>
      </c>
      <c r="E62" s="6" t="s">
        <v>25</v>
      </c>
      <c r="F62" s="7">
        <v>45771</v>
      </c>
      <c r="G62" s="15">
        <v>53780.83</v>
      </c>
      <c r="H62" s="7"/>
      <c r="I62" s="7"/>
      <c r="J62" s="15">
        <v>3.3</v>
      </c>
      <c r="K62" s="132">
        <f t="shared" si="4"/>
        <v>177476.739</v>
      </c>
    </row>
    <row r="67" spans="4:11" x14ac:dyDescent="0.3">
      <c r="D67" s="13" t="s">
        <v>10</v>
      </c>
      <c r="E67" s="13" t="s">
        <v>540</v>
      </c>
      <c r="F67" s="13" t="s">
        <v>444</v>
      </c>
      <c r="G67" s="14">
        <v>45817</v>
      </c>
      <c r="H67" s="14"/>
      <c r="I67" s="13" t="s">
        <v>14</v>
      </c>
      <c r="J67" s="17">
        <v>49967.37</v>
      </c>
    </row>
    <row r="68" spans="4:11" x14ac:dyDescent="0.3">
      <c r="D68" s="9" t="s">
        <v>10</v>
      </c>
      <c r="E68" s="9" t="s">
        <v>552</v>
      </c>
      <c r="F68" s="9" t="s">
        <v>444</v>
      </c>
      <c r="G68" s="11">
        <v>45821</v>
      </c>
      <c r="H68" s="11"/>
      <c r="I68" s="42" t="s">
        <v>14</v>
      </c>
      <c r="J68" s="16">
        <v>54732</v>
      </c>
      <c r="K68" s="21">
        <f>+J67+J68+J69+J71</f>
        <v>203417.07</v>
      </c>
    </row>
    <row r="69" spans="4:11" x14ac:dyDescent="0.3">
      <c r="D69" s="13" t="s">
        <v>10</v>
      </c>
      <c r="E69" s="13" t="s">
        <v>541</v>
      </c>
      <c r="F69" s="13" t="s">
        <v>444</v>
      </c>
      <c r="G69" s="14">
        <v>45821</v>
      </c>
      <c r="H69" s="14"/>
      <c r="I69" s="13" t="s">
        <v>14</v>
      </c>
      <c r="J69" s="17">
        <v>49559.94</v>
      </c>
    </row>
    <row r="70" spans="4:11" x14ac:dyDescent="0.3">
      <c r="D70" s="27" t="s">
        <v>10</v>
      </c>
      <c r="E70" s="27" t="s">
        <v>542</v>
      </c>
      <c r="F70" s="27" t="s">
        <v>439</v>
      </c>
      <c r="G70" s="46">
        <v>45825</v>
      </c>
      <c r="H70" s="46"/>
      <c r="I70" s="27" t="s">
        <v>14</v>
      </c>
      <c r="J70" s="47">
        <v>51190.23</v>
      </c>
    </row>
    <row r="71" spans="4:11" x14ac:dyDescent="0.3">
      <c r="D71" s="25" t="s">
        <v>10</v>
      </c>
      <c r="E71" s="25" t="s">
        <v>553</v>
      </c>
      <c r="F71" s="25" t="s">
        <v>444</v>
      </c>
      <c r="G71" s="20">
        <v>45825</v>
      </c>
      <c r="H71" s="20"/>
      <c r="I71" s="25" t="s">
        <v>14</v>
      </c>
      <c r="J71" s="21">
        <v>49157.760000000002</v>
      </c>
    </row>
    <row r="72" spans="4:11" x14ac:dyDescent="0.3">
      <c r="D72" s="6" t="s">
        <v>10</v>
      </c>
      <c r="E72" s="6" t="s">
        <v>554</v>
      </c>
      <c r="F72" s="6" t="s">
        <v>436</v>
      </c>
      <c r="G72" s="7">
        <v>45825</v>
      </c>
      <c r="H72" s="7"/>
      <c r="I72" s="27" t="s">
        <v>14</v>
      </c>
      <c r="J72" s="15">
        <v>50947.05</v>
      </c>
    </row>
    <row r="76" spans="4:11" x14ac:dyDescent="0.3">
      <c r="D76" s="167" t="s">
        <v>571</v>
      </c>
      <c r="E76" s="168" t="s">
        <v>17</v>
      </c>
      <c r="F76" s="170">
        <v>45852</v>
      </c>
      <c r="G76" s="178">
        <v>49249.32</v>
      </c>
    </row>
    <row r="77" spans="4:11" x14ac:dyDescent="0.3">
      <c r="D77" s="167" t="s">
        <v>572</v>
      </c>
      <c r="E77" s="168" t="s">
        <v>20</v>
      </c>
      <c r="F77" s="170">
        <v>45856</v>
      </c>
      <c r="G77" s="179">
        <v>50761.41</v>
      </c>
    </row>
    <row r="78" spans="4:11" x14ac:dyDescent="0.3">
      <c r="D78" s="167" t="s">
        <v>573</v>
      </c>
      <c r="E78" s="168" t="s">
        <v>20</v>
      </c>
      <c r="F78" s="170">
        <v>45860</v>
      </c>
      <c r="G78" s="179">
        <v>50914.89</v>
      </c>
      <c r="I78" s="21">
        <f>+G76+G83</f>
        <v>99384.76999999999</v>
      </c>
    </row>
    <row r="79" spans="4:11" x14ac:dyDescent="0.3">
      <c r="D79" s="167" t="s">
        <v>574</v>
      </c>
      <c r="E79" s="168" t="s">
        <v>25</v>
      </c>
      <c r="F79" s="170">
        <v>45860</v>
      </c>
      <c r="G79" s="176">
        <v>51474.720000000001</v>
      </c>
    </row>
    <row r="80" spans="4:11" x14ac:dyDescent="0.3">
      <c r="D80" s="167" t="s">
        <v>575</v>
      </c>
      <c r="E80" s="168" t="s">
        <v>25</v>
      </c>
      <c r="F80" s="170">
        <v>45860</v>
      </c>
      <c r="G80" s="176">
        <v>55188</v>
      </c>
    </row>
    <row r="81" spans="4:10" x14ac:dyDescent="0.3">
      <c r="D81" s="167" t="s">
        <v>576</v>
      </c>
      <c r="E81" s="168" t="s">
        <v>25</v>
      </c>
      <c r="F81" s="170">
        <v>45860</v>
      </c>
      <c r="G81" s="176">
        <v>52232.25</v>
      </c>
    </row>
    <row r="82" spans="4:10" x14ac:dyDescent="0.3">
      <c r="D82" s="167" t="s">
        <v>577</v>
      </c>
      <c r="E82" s="168" t="s">
        <v>25</v>
      </c>
      <c r="F82" s="170">
        <v>45860</v>
      </c>
      <c r="G82" s="176">
        <v>50631.77</v>
      </c>
    </row>
    <row r="83" spans="4:10" x14ac:dyDescent="0.3">
      <c r="D83" s="167" t="s">
        <v>584</v>
      </c>
      <c r="E83" s="168" t="s">
        <v>17</v>
      </c>
      <c r="F83" s="177">
        <v>45862</v>
      </c>
      <c r="G83" s="178">
        <v>50135.45</v>
      </c>
    </row>
    <row r="87" spans="4:10" x14ac:dyDescent="0.3">
      <c r="D87" s="65" t="s">
        <v>10</v>
      </c>
      <c r="E87" s="65" t="s">
        <v>522</v>
      </c>
      <c r="F87" s="65" t="s">
        <v>444</v>
      </c>
      <c r="G87" s="66">
        <v>45769</v>
      </c>
      <c r="H87" s="66"/>
      <c r="I87" s="65" t="s">
        <v>14</v>
      </c>
      <c r="J87" s="67">
        <v>51269.760000000002</v>
      </c>
    </row>
    <row r="88" spans="4:10" x14ac:dyDescent="0.3">
      <c r="D88" s="65" t="s">
        <v>10</v>
      </c>
      <c r="E88" s="65" t="s">
        <v>524</v>
      </c>
      <c r="F88" s="65" t="s">
        <v>436</v>
      </c>
      <c r="G88" s="66">
        <v>45771</v>
      </c>
      <c r="H88" s="66"/>
      <c r="I88" s="65" t="s">
        <v>14</v>
      </c>
      <c r="J88" s="67">
        <v>51402.32</v>
      </c>
    </row>
    <row r="89" spans="4:10" x14ac:dyDescent="0.3">
      <c r="D89" s="101" t="s">
        <v>10</v>
      </c>
      <c r="E89" s="101" t="s">
        <v>534</v>
      </c>
      <c r="F89" s="101" t="s">
        <v>110</v>
      </c>
      <c r="G89" s="102">
        <v>45771</v>
      </c>
      <c r="H89" s="102"/>
      <c r="I89" s="101" t="s">
        <v>14</v>
      </c>
      <c r="J89" s="103">
        <v>54837.760000000002</v>
      </c>
    </row>
    <row r="90" spans="4:10" x14ac:dyDescent="0.3">
      <c r="D90" s="9" t="s">
        <v>10</v>
      </c>
      <c r="E90" s="9" t="s">
        <v>535</v>
      </c>
      <c r="F90" s="9" t="s">
        <v>25</v>
      </c>
      <c r="G90" s="11">
        <v>45771</v>
      </c>
      <c r="H90" s="11"/>
      <c r="I90" s="42" t="s">
        <v>14</v>
      </c>
      <c r="J90" s="16">
        <v>53780.83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9C3B8-C926-4EF5-A4EC-4455937EDC2B}">
  <dimension ref="B2:T26"/>
  <sheetViews>
    <sheetView topLeftCell="F4" workbookViewId="0">
      <selection activeCell="Q28" sqref="Q28"/>
    </sheetView>
  </sheetViews>
  <sheetFormatPr baseColWidth="10" defaultRowHeight="14.4" x14ac:dyDescent="0.3"/>
  <cols>
    <col min="1" max="1" width="4.5546875" customWidth="1"/>
    <col min="3" max="3" width="14.5546875" bestFit="1" customWidth="1"/>
    <col min="5" max="5" width="11.5546875" style="18"/>
    <col min="6" max="6" width="10" bestFit="1" customWidth="1"/>
    <col min="7" max="7" width="11.5546875" style="35"/>
    <col min="8" max="8" width="3.88671875" customWidth="1"/>
    <col min="9" max="9" width="15.88671875" customWidth="1"/>
    <col min="18" max="18" width="17.33203125" bestFit="1" customWidth="1"/>
    <col min="19" max="19" width="22.88671875" bestFit="1" customWidth="1"/>
  </cols>
  <sheetData>
    <row r="2" spans="2:11" x14ac:dyDescent="0.3">
      <c r="F2" s="172">
        <v>0.8</v>
      </c>
      <c r="G2" s="35">
        <v>3.36</v>
      </c>
      <c r="I2" t="s">
        <v>591</v>
      </c>
      <c r="J2" t="s">
        <v>592</v>
      </c>
      <c r="K2" t="s">
        <v>593</v>
      </c>
    </row>
    <row r="3" spans="2:11" x14ac:dyDescent="0.3">
      <c r="B3" s="167" t="s">
        <v>571</v>
      </c>
      <c r="C3" s="168" t="s">
        <v>17</v>
      </c>
      <c r="D3" s="170">
        <v>45852</v>
      </c>
      <c r="E3" s="175">
        <v>49249.32</v>
      </c>
      <c r="F3" s="171">
        <f>+E3*0.8</f>
        <v>39399.456000000006</v>
      </c>
      <c r="G3" s="35">
        <f>+F3*G2</f>
        <v>132382.17216000002</v>
      </c>
      <c r="I3" s="117">
        <v>132300</v>
      </c>
      <c r="J3" s="169">
        <f>+D3+112</f>
        <v>45964</v>
      </c>
      <c r="K3" s="174">
        <v>45908</v>
      </c>
    </row>
    <row r="4" spans="2:11" x14ac:dyDescent="0.3">
      <c r="B4" s="167" t="s">
        <v>572</v>
      </c>
      <c r="C4" s="168" t="s">
        <v>20</v>
      </c>
      <c r="D4" s="170">
        <v>45856</v>
      </c>
      <c r="E4" s="175">
        <v>50761.41</v>
      </c>
      <c r="F4" s="171">
        <f t="shared" ref="F4:F5" si="0">+E4*0.8</f>
        <v>40609.128000000004</v>
      </c>
      <c r="G4" s="35">
        <f>+F4*G2</f>
        <v>136446.67008000001</v>
      </c>
      <c r="I4" s="117">
        <v>136400</v>
      </c>
      <c r="J4" s="169">
        <f>+D4+112</f>
        <v>45968</v>
      </c>
      <c r="K4" s="174">
        <f t="shared" ref="K4:K5" si="1">55+D4</f>
        <v>45911</v>
      </c>
    </row>
    <row r="5" spans="2:11" x14ac:dyDescent="0.3">
      <c r="B5" s="167" t="s">
        <v>573</v>
      </c>
      <c r="C5" s="168" t="s">
        <v>20</v>
      </c>
      <c r="D5" s="170">
        <v>45860</v>
      </c>
      <c r="E5" s="175">
        <v>50914.89</v>
      </c>
      <c r="F5" s="171">
        <f t="shared" si="0"/>
        <v>40731.912000000004</v>
      </c>
      <c r="G5" s="35">
        <f>+F5*G2</f>
        <v>136859.22432000001</v>
      </c>
      <c r="I5" s="117">
        <v>136800</v>
      </c>
      <c r="J5" s="169">
        <f>+D5+112</f>
        <v>45972</v>
      </c>
      <c r="K5" s="174">
        <f t="shared" si="1"/>
        <v>45915</v>
      </c>
    </row>
    <row r="6" spans="2:11" x14ac:dyDescent="0.3">
      <c r="I6" s="173">
        <f>SUM(I3:I5)</f>
        <v>405500</v>
      </c>
    </row>
    <row r="12" spans="2:11" x14ac:dyDescent="0.3">
      <c r="B12" s="167" t="s">
        <v>574</v>
      </c>
      <c r="C12" s="168" t="s">
        <v>25</v>
      </c>
      <c r="D12" s="170">
        <v>45860</v>
      </c>
      <c r="E12" s="171">
        <v>51474.720000000001</v>
      </c>
      <c r="G12" s="117">
        <f>+E12*G2</f>
        <v>172955.05919999999</v>
      </c>
      <c r="J12" s="169">
        <f>+D12+120</f>
        <v>45980</v>
      </c>
    </row>
    <row r="13" spans="2:11" x14ac:dyDescent="0.3">
      <c r="B13" s="167" t="s">
        <v>575</v>
      </c>
      <c r="C13" s="168" t="s">
        <v>25</v>
      </c>
      <c r="D13" s="170">
        <v>45860</v>
      </c>
      <c r="E13" s="171">
        <v>55188</v>
      </c>
      <c r="G13" s="117">
        <f>+E13*G2</f>
        <v>185431.67999999999</v>
      </c>
      <c r="J13" s="169">
        <f>+D13+120</f>
        <v>45980</v>
      </c>
    </row>
    <row r="14" spans="2:11" x14ac:dyDescent="0.3">
      <c r="B14" s="167" t="s">
        <v>576</v>
      </c>
      <c r="C14" s="168" t="s">
        <v>25</v>
      </c>
      <c r="D14" s="170">
        <v>45860</v>
      </c>
      <c r="E14" s="171">
        <v>52232.25</v>
      </c>
      <c r="G14" s="117">
        <f>+E14*G2</f>
        <v>175500.36</v>
      </c>
      <c r="J14" s="169">
        <f>+D14+120</f>
        <v>45980</v>
      </c>
    </row>
    <row r="15" spans="2:11" x14ac:dyDescent="0.3">
      <c r="B15" s="167" t="s">
        <v>577</v>
      </c>
      <c r="C15" s="168" t="s">
        <v>25</v>
      </c>
      <c r="D15" s="170">
        <v>45860</v>
      </c>
      <c r="E15" s="171">
        <v>50631.77</v>
      </c>
      <c r="G15" s="117">
        <f>+E15*G2</f>
        <v>170122.74719999998</v>
      </c>
      <c r="J15" s="169">
        <f>+D15+120</f>
        <v>45980</v>
      </c>
    </row>
    <row r="16" spans="2:11" x14ac:dyDescent="0.3">
      <c r="B16" s="167" t="s">
        <v>584</v>
      </c>
      <c r="C16" s="168" t="s">
        <v>17</v>
      </c>
      <c r="D16" s="170">
        <v>45862</v>
      </c>
      <c r="E16" s="171">
        <v>50135.45</v>
      </c>
      <c r="G16" s="117">
        <f>+E16*G2</f>
        <v>168455.11199999999</v>
      </c>
      <c r="J16" s="169">
        <f>+D16+120</f>
        <v>45982</v>
      </c>
    </row>
    <row r="22" spans="14:20" x14ac:dyDescent="0.3">
      <c r="N22" s="63" t="s">
        <v>538</v>
      </c>
      <c r="O22" s="9" t="s">
        <v>640</v>
      </c>
      <c r="P22" s="11" t="s">
        <v>641</v>
      </c>
      <c r="Q22" s="42" t="s">
        <v>642</v>
      </c>
      <c r="R22" s="16" t="s">
        <v>643</v>
      </c>
      <c r="S22" s="16" t="s">
        <v>644</v>
      </c>
      <c r="T22" s="86" t="s">
        <v>645</v>
      </c>
    </row>
    <row r="23" spans="14:20" x14ac:dyDescent="0.3">
      <c r="N23" s="63" t="s">
        <v>598</v>
      </c>
      <c r="O23" s="9" t="s">
        <v>491</v>
      </c>
      <c r="P23" s="11">
        <v>45890</v>
      </c>
      <c r="Q23" s="42" t="s">
        <v>14</v>
      </c>
      <c r="R23" s="16">
        <v>67745.64</v>
      </c>
      <c r="S23" s="16">
        <v>68363.289999999994</v>
      </c>
      <c r="T23" s="86">
        <f>+R23-S23</f>
        <v>-617.64999999999418</v>
      </c>
    </row>
    <row r="24" spans="14:20" x14ac:dyDescent="0.3">
      <c r="N24" s="63" t="s">
        <v>599</v>
      </c>
      <c r="O24" s="9" t="s">
        <v>491</v>
      </c>
      <c r="P24" s="11">
        <v>45890</v>
      </c>
      <c r="Q24" s="42" t="s">
        <v>14</v>
      </c>
      <c r="R24" s="16">
        <v>70331.7</v>
      </c>
      <c r="S24" s="16">
        <v>70738.679999999993</v>
      </c>
      <c r="T24" s="86">
        <f t="shared" ref="T24:T26" si="2">+R24-S24</f>
        <v>-406.97999999999593</v>
      </c>
    </row>
    <row r="25" spans="14:20" x14ac:dyDescent="0.3">
      <c r="N25" s="63" t="s">
        <v>600</v>
      </c>
      <c r="O25" s="9" t="s">
        <v>491</v>
      </c>
      <c r="P25" s="11">
        <v>45890</v>
      </c>
      <c r="Q25" s="42" t="s">
        <v>14</v>
      </c>
      <c r="R25" s="16">
        <v>70332.2</v>
      </c>
      <c r="S25" s="16">
        <v>70585.539999999994</v>
      </c>
      <c r="T25" s="86">
        <f t="shared" si="2"/>
        <v>-253.33999999999651</v>
      </c>
    </row>
    <row r="26" spans="14:20" x14ac:dyDescent="0.3">
      <c r="N26" s="63" t="s">
        <v>601</v>
      </c>
      <c r="O26" s="9" t="s">
        <v>491</v>
      </c>
      <c r="P26" s="11">
        <v>45890</v>
      </c>
      <c r="Q26" s="42" t="s">
        <v>14</v>
      </c>
      <c r="R26" s="16">
        <v>67276.62</v>
      </c>
      <c r="S26" s="16">
        <v>68091.58</v>
      </c>
      <c r="T26" s="86">
        <f t="shared" si="2"/>
        <v>-814.9600000000064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prev</vt:lpstr>
      <vt:lpstr>2024</vt:lpstr>
      <vt:lpstr>2025</vt:lpstr>
      <vt:lpstr>MCNE</vt:lpstr>
      <vt:lpstr>DCA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Othman</dc:creator>
  <cp:lastModifiedBy>Amine Othman</cp:lastModifiedBy>
  <cp:lastPrinted>2025-08-12T15:31:05Z</cp:lastPrinted>
  <dcterms:created xsi:type="dcterms:W3CDTF">2025-01-16T09:04:23Z</dcterms:created>
  <dcterms:modified xsi:type="dcterms:W3CDTF">2025-10-31T11:00:33Z</dcterms:modified>
</cp:coreProperties>
</file>