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4.xml" ContentType="application/vnd.openxmlformats-officedocument.drawingml.chartshapes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ml.chartshapes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ml.chartshapes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272926C5-6F71-43C1-80F2-F9ACD6106055}" xr6:coauthVersionLast="47" xr6:coauthVersionMax="47" xr10:uidLastSave="{00000000-0000-0000-0000-000000000000}"/>
  <bookViews>
    <workbookView xWindow="-120" yWindow="-120" windowWidth="29040" windowHeight="15720" firstSheet="2" activeTab="2" xr2:uid="{AA494A1C-6C88-4F95-B695-8EC6D7EB4C0B}"/>
  </bookViews>
  <sheets>
    <sheet name="Feuil1" sheetId="2" state="hidden" r:id="rId1"/>
    <sheet name="Data" sheetId="8" r:id="rId2"/>
    <sheet name="Base de Données" sheetId="5" r:id="rId3"/>
    <sheet name="Graphique1" sheetId="9" r:id="rId4"/>
    <sheet name="Dashbord" sheetId="1" r:id="rId5"/>
    <sheet name="Calculs" sheetId="7" state="hidden" r:id="rId6"/>
    <sheet name="Efficience " sheetId="6" state="hidden" r:id="rId7"/>
  </sheets>
  <definedNames>
    <definedName name="_xlcn.WorksheetConnection_BasedeDonnéesAJ1" hidden="1">'Base de Données'!$A:$L</definedName>
  </definedNames>
  <calcPr calcId="181029"/>
  <pivotCaches>
    <pivotCache cacheId="0" r:id="rId8"/>
    <pivotCache cacheId="1" r:id="rId9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Base de Données!$A:$J"/>
        </x15:modelTables>
      </x15:dataModel>
    </ext>
  </extLst>
</workbook>
</file>

<file path=xl/calcChain.xml><?xml version="1.0" encoding="utf-8"?>
<calcChain xmlns="http://schemas.openxmlformats.org/spreadsheetml/2006/main">
  <c r="D14" i="1" l="1"/>
  <c r="D15" i="1"/>
  <c r="D16" i="1"/>
  <c r="J262" i="5" l="1"/>
  <c r="O9" i="1"/>
  <c r="L10" i="1"/>
  <c r="L12" i="1"/>
  <c r="L13" i="1"/>
  <c r="L14" i="1"/>
  <c r="L15" i="1"/>
  <c r="L16" i="1"/>
  <c r="L9" i="1"/>
  <c r="D10" i="1"/>
  <c r="D11" i="1"/>
  <c r="D12" i="1"/>
  <c r="D13" i="1"/>
  <c r="G17" i="1" l="1"/>
  <c r="D9" i="1"/>
  <c r="G16" i="1"/>
  <c r="J212" i="5"/>
  <c r="G11" i="1"/>
  <c r="G13" i="1"/>
  <c r="G14" i="1"/>
  <c r="G15" i="1"/>
  <c r="G9" i="1"/>
  <c r="O13" i="1" l="1"/>
  <c r="E17" i="1" l="1"/>
  <c r="D17" i="1" s="1"/>
  <c r="M17" i="1" l="1"/>
  <c r="O15" i="1"/>
  <c r="O14" i="1"/>
  <c r="O12" i="1"/>
  <c r="O11" i="1"/>
  <c r="O10" i="1"/>
  <c r="O47" i="5" l="1"/>
  <c r="O16" i="1" l="1"/>
  <c r="J46" i="5"/>
  <c r="J45" i="5"/>
  <c r="J44" i="5"/>
  <c r="J43" i="5"/>
  <c r="J42" i="5"/>
  <c r="J41" i="5"/>
  <c r="K17" i="1" l="1"/>
  <c r="L17" i="1" s="1"/>
  <c r="F1" i="6" s="1"/>
  <c r="N17" i="1" l="1"/>
  <c r="O17" i="1" s="1"/>
  <c r="C2" i="7" l="1"/>
  <c r="B2" i="7"/>
  <c r="C3" i="7" l="1"/>
  <c r="J39" i="5"/>
  <c r="J40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38" i="5"/>
  <c r="J37" i="5"/>
  <c r="J36" i="5"/>
  <c r="J35" i="5"/>
  <c r="J34" i="5"/>
  <c r="J32" i="5"/>
  <c r="J33" i="5"/>
  <c r="J31" i="5"/>
  <c r="J30" i="5"/>
  <c r="J29" i="5"/>
  <c r="J28" i="5"/>
  <c r="J27" i="5"/>
  <c r="J26" i="5"/>
  <c r="B3" i="7" l="1"/>
  <c r="D3" i="7" s="1"/>
  <c r="J22" i="5"/>
  <c r="J23" i="5"/>
  <c r="J21" i="5"/>
  <c r="J25" i="5"/>
  <c r="J24" i="5"/>
  <c r="J2" i="5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9" i="5"/>
  <c r="J20" i="5"/>
  <c r="B1" i="6" l="1"/>
  <c r="B6" i="6" l="1"/>
  <c r="B8" i="6"/>
  <c r="B7" i="6"/>
  <c r="B5" i="6"/>
  <c r="F8" i="6"/>
  <c r="F5" i="6"/>
  <c r="F7" i="6"/>
  <c r="F6" i="6"/>
  <c r="E10" i="7" l="1"/>
  <c r="E11" i="7" s="1"/>
  <c r="O6" i="7"/>
  <c r="O13" i="7" s="1"/>
  <c r="D2" i="7" l="1"/>
  <c r="K6" i="7" s="1"/>
  <c r="K12" i="7" s="1"/>
  <c r="O12" i="7"/>
  <c r="O11" i="7"/>
  <c r="O10" i="7"/>
  <c r="K11" i="7" l="1"/>
  <c r="K13" i="7"/>
  <c r="C10" i="7"/>
  <c r="C11" i="7" s="1"/>
  <c r="K10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HASSEN ABBASSI</author>
  </authors>
  <commentList>
    <comment ref="L3" authorId="0" shapeId="0" xr:uid="{6C29C409-48EB-4708-AC42-777DF53CD8A8}">
      <text>
        <r>
          <rPr>
            <b/>
            <sz val="9"/>
            <color indexed="81"/>
            <rFont val="Tahoma"/>
            <family val="2"/>
          </rPr>
          <t>HASSEN ABBASSI:</t>
        </r>
        <r>
          <rPr>
            <sz val="9"/>
            <color indexed="81"/>
            <rFont val="Tahoma"/>
            <family val="2"/>
          </rPr>
          <t xml:space="preserve">
Problème découpeur:
* Boite rédecteur
* Capteur de vitesse</t>
        </r>
      </text>
    </comment>
    <comment ref="L8" authorId="0" shapeId="0" xr:uid="{22A9B02D-6359-43EA-84D6-CA865C0491A3}">
      <text>
        <r>
          <rPr>
            <b/>
            <sz val="9"/>
            <color indexed="81"/>
            <rFont val="Tahoma"/>
            <family val="2"/>
          </rPr>
          <t>HASSEN ABBASSI:</t>
        </r>
        <r>
          <rPr>
            <sz val="9"/>
            <color indexed="81"/>
            <rFont val="Tahoma"/>
            <family val="2"/>
          </rPr>
          <t xml:space="preserve">
Changement découpeur,
nouveau article PB-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9DB4AE-511A-44D5-9559-EB4F66D08732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1B29D73F-30B4-423B-8081-09B1A1856FD7}" name="WorksheetConnection_Base de Données!$A:$J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BasedeDonnéesAJ1"/>
        </x15:connection>
      </ext>
    </extLst>
  </connection>
</connections>
</file>

<file path=xl/sharedStrings.xml><?xml version="1.0" encoding="utf-8"?>
<sst xmlns="http://schemas.openxmlformats.org/spreadsheetml/2006/main" count="723" uniqueCount="89">
  <si>
    <t>Date</t>
  </si>
  <si>
    <t>Poste</t>
  </si>
  <si>
    <t>PB+</t>
  </si>
  <si>
    <t>PB-</t>
  </si>
  <si>
    <t>PM+</t>
  </si>
  <si>
    <t>PM+SP</t>
  </si>
  <si>
    <t>PM-</t>
  </si>
  <si>
    <t>PML+SP</t>
  </si>
  <si>
    <t>PML-</t>
  </si>
  <si>
    <t>MRT+</t>
  </si>
  <si>
    <t>MRT-</t>
  </si>
  <si>
    <t>Observation</t>
  </si>
  <si>
    <t>Type
 de Plaque</t>
  </si>
  <si>
    <t>Qté Planifier</t>
  </si>
  <si>
    <t>Étiquettes de lignes</t>
  </si>
  <si>
    <t>Total général</t>
  </si>
  <si>
    <t>H1</t>
  </si>
  <si>
    <t>H2</t>
  </si>
  <si>
    <t>H3</t>
  </si>
  <si>
    <t>H4</t>
  </si>
  <si>
    <t>H5</t>
  </si>
  <si>
    <t>H6</t>
  </si>
  <si>
    <t>H7</t>
  </si>
  <si>
    <t>H8</t>
  </si>
  <si>
    <t>Temps</t>
  </si>
  <si>
    <t>Qté Produite</t>
  </si>
  <si>
    <t>Objectif</t>
  </si>
  <si>
    <t>Total</t>
  </si>
  <si>
    <t>Objectif rebut</t>
  </si>
  <si>
    <t>l</t>
  </si>
  <si>
    <t>Qté Produite 
Poste 2</t>
  </si>
  <si>
    <t>Efficience 
Poste 1</t>
  </si>
  <si>
    <t>Efficience 
Poste 2</t>
  </si>
  <si>
    <t>Rebut Poste 2</t>
  </si>
  <si>
    <t>Taux de Rebut
Poste 1</t>
  </si>
  <si>
    <t>Taux de Rebut
Poste 2</t>
  </si>
  <si>
    <t>Taux de Rebut</t>
  </si>
  <si>
    <t xml:space="preserve"> Qté Produits </t>
  </si>
  <si>
    <t>Production (Kg)</t>
  </si>
  <si>
    <t>Actuel</t>
  </si>
  <si>
    <t>Data Series</t>
  </si>
  <si>
    <t>Niveau 1</t>
  </si>
  <si>
    <t>Niveau 2</t>
  </si>
  <si>
    <t>Niveau 3</t>
  </si>
  <si>
    <t>Rappel</t>
  </si>
  <si>
    <t>CV (%)</t>
  </si>
  <si>
    <t>Poste 1</t>
  </si>
  <si>
    <t>Poste 2</t>
  </si>
  <si>
    <t>Qté Produite 
Poste 1</t>
  </si>
  <si>
    <t>Plaque</t>
  </si>
  <si>
    <t>PB+EXPORT</t>
  </si>
  <si>
    <t>Coefficient de variation</t>
  </si>
  <si>
    <t>Data Séries</t>
  </si>
  <si>
    <t>Couleur</t>
  </si>
  <si>
    <t>Efficience</t>
  </si>
  <si>
    <t>CV</t>
  </si>
  <si>
    <t>E &gt; 80%</t>
  </si>
  <si>
    <t>50% &lt; E &lt; 80%</t>
  </si>
  <si>
    <t>E &lt; 50%</t>
  </si>
  <si>
    <t>CV &lt; 30%</t>
  </si>
  <si>
    <t>CV &gt; 50%</t>
  </si>
  <si>
    <t>30% &lt; CV &lt; = 50%</t>
  </si>
  <si>
    <t>Moyenne</t>
  </si>
  <si>
    <t>Écart-type</t>
  </si>
  <si>
    <t>Somme de Qté Produits</t>
  </si>
  <si>
    <t>19/12/225</t>
  </si>
  <si>
    <t>Colonne1</t>
  </si>
  <si>
    <t>)</t>
  </si>
  <si>
    <t>Sortie Rebut</t>
  </si>
  <si>
    <t>Problème dérouleur papier</t>
  </si>
  <si>
    <t>Problème grille avec bordure ouvert</t>
  </si>
  <si>
    <t>Type de moule</t>
  </si>
  <si>
    <t>Moule</t>
  </si>
  <si>
    <t>Simple</t>
  </si>
  <si>
    <t>Combiné</t>
  </si>
  <si>
    <t>11/04/226</t>
  </si>
  <si>
    <t>h4</t>
  </si>
  <si>
    <t>Rebut Plaque (Kg)</t>
  </si>
  <si>
    <t>Rebut Pâte (Kg)</t>
  </si>
  <si>
    <t>150kg bourage de staker 4 fois</t>
  </si>
  <si>
    <t>130kg bourage de la tunnel de sechage</t>
  </si>
  <si>
    <t>70kg bourage du staker</t>
  </si>
  <si>
    <t>90 bourage du tunnel de sechage</t>
  </si>
  <si>
    <t>687 suite deux raks endommagee</t>
  </si>
  <si>
    <t>Colonne2</t>
  </si>
  <si>
    <t>109 bourage du staker</t>
  </si>
  <si>
    <t>68kg bourage du staker</t>
  </si>
  <si>
    <t>96kg bourage de decoupeur %18</t>
  </si>
  <si>
    <t>BEAUCOUP DE DECALAGE DE LA BOBINE  PM NEGATIF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</si>
</sst>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0.0%"/>
    <numFmt numFmtId="166" formatCode="0.0"/>
  </numFmts>
  <fonts count="15" x14ac:knownFonts="1">
    <font>
      <sz val="11"/>
      <color theme="1"/>
      <name val="Aptos Narrow"/>
      <family val="2"/>
      <scheme val="minor"/>
    </font>
    <font>
      <sz val="26"/>
      <color theme="1"/>
      <name val="Times New Roman"/>
      <family val="1"/>
    </font>
    <font>
      <sz val="8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Aptos Narrow"/>
      <family val="2"/>
      <scheme val="minor"/>
    </font>
    <font>
      <b/>
      <sz val="12"/>
      <color rgb="FFFF0000"/>
      <name val="Times New Roman"/>
      <family val="1"/>
    </font>
    <font>
      <sz val="11"/>
      <color indexed="8"/>
      <name val="Calibri"/>
      <family val="2"/>
    </font>
    <font>
      <sz val="22"/>
      <color theme="1"/>
      <name val="Aptos Narrow"/>
      <family val="2"/>
      <scheme val="minor"/>
    </font>
    <font>
      <sz val="2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9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9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/>
    <xf numFmtId="9" fontId="0" fillId="0" borderId="0" xfId="1" applyFont="1"/>
    <xf numFmtId="0" fontId="0" fillId="2" borderId="1" xfId="0" applyFill="1" applyBorder="1" applyAlignment="1">
      <alignment horizontal="center" vertical="center"/>
    </xf>
    <xf numFmtId="10" fontId="0" fillId="2" borderId="1" xfId="1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0" fillId="0" borderId="2" xfId="0" applyBorder="1"/>
    <xf numFmtId="9" fontId="0" fillId="0" borderId="1" xfId="1" applyFont="1" applyBorder="1"/>
    <xf numFmtId="9" fontId="6" fillId="0" borderId="1" xfId="0" applyNumberFormat="1" applyFont="1" applyBorder="1"/>
    <xf numFmtId="10" fontId="8" fillId="2" borderId="10" xfId="1" applyNumberFormat="1" applyFont="1" applyFill="1" applyBorder="1" applyAlignment="1">
      <alignment horizontal="center" vertical="center" wrapText="1"/>
    </xf>
    <xf numFmtId="10" fontId="0" fillId="2" borderId="6" xfId="1" applyNumberFormat="1" applyFont="1" applyFill="1" applyBorder="1" applyAlignment="1">
      <alignment horizontal="center" vertical="center"/>
    </xf>
    <xf numFmtId="10" fontId="0" fillId="2" borderId="2" xfId="1" applyNumberFormat="1" applyFont="1" applyFill="1" applyBorder="1" applyAlignment="1">
      <alignment horizontal="center" vertical="center"/>
    </xf>
    <xf numFmtId="10" fontId="0" fillId="0" borderId="0" xfId="0" applyNumberFormat="1"/>
    <xf numFmtId="0" fontId="9" fillId="0" borderId="0" xfId="0" applyFont="1" applyAlignment="1">
      <alignment horizontal="center" vertical="center"/>
    </xf>
    <xf numFmtId="165" fontId="9" fillId="0" borderId="0" xfId="1" applyNumberFormat="1" applyFont="1" applyFill="1" applyBorder="1" applyAlignment="1" applyProtection="1">
      <alignment horizontal="center" vertical="center"/>
    </xf>
    <xf numFmtId="166" fontId="0" fillId="0" borderId="0" xfId="0" applyNumberFormat="1"/>
    <xf numFmtId="10" fontId="6" fillId="0" borderId="1" xfId="0" applyNumberFormat="1" applyFont="1" applyBorder="1"/>
    <xf numFmtId="0" fontId="10" fillId="0" borderId="1" xfId="0" applyFont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9" fillId="0" borderId="0" xfId="1" applyNumberFormat="1" applyFont="1" applyFill="1" applyBorder="1" applyAlignment="1" applyProtection="1">
      <alignment horizontal="center" vertical="center"/>
    </xf>
    <xf numFmtId="2" fontId="9" fillId="0" borderId="0" xfId="1" applyNumberFormat="1" applyFont="1" applyFill="1" applyBorder="1" applyAlignment="1" applyProtection="1">
      <alignment horizontal="center" vertical="center"/>
    </xf>
    <xf numFmtId="2" fontId="0" fillId="0" borderId="0" xfId="0" applyNumberFormat="1"/>
    <xf numFmtId="10" fontId="0" fillId="0" borderId="6" xfId="1" applyNumberFormat="1" applyFont="1" applyBorder="1" applyAlignment="1">
      <alignment horizontal="center" vertical="center"/>
    </xf>
    <xf numFmtId="0" fontId="8" fillId="2" borderId="10" xfId="1" applyNumberFormat="1" applyFont="1" applyFill="1" applyBorder="1" applyAlignment="1">
      <alignment horizontal="center" vertical="center" wrapText="1"/>
    </xf>
    <xf numFmtId="0" fontId="0" fillId="2" borderId="6" xfId="1" applyNumberFormat="1" applyFont="1" applyFill="1" applyBorder="1" applyAlignment="1">
      <alignment horizontal="center" vertical="center"/>
    </xf>
    <xf numFmtId="0" fontId="0" fillId="2" borderId="1" xfId="1" applyNumberFormat="1" applyFont="1" applyFill="1" applyBorder="1" applyAlignment="1">
      <alignment horizontal="center" vertical="center"/>
    </xf>
    <xf numFmtId="0" fontId="0" fillId="2" borderId="2" xfId="1" applyNumberFormat="1" applyFont="1" applyFill="1" applyBorder="1" applyAlignment="1">
      <alignment horizontal="center" vertical="center"/>
    </xf>
    <xf numFmtId="10" fontId="14" fillId="2" borderId="1" xfId="1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7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9" fontId="0" fillId="0" borderId="6" xfId="1" applyFon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4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0.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0.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F800]dddd\,\ mmmm\ dd\,\ 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1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styles" Target="style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connections" Target="connections.xml"/><Relationship Id="rId5" Type="http://schemas.openxmlformats.org/officeDocument/2006/relationships/worksheet" Target="worksheets/sheet4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19" Type="http://schemas.microsoft.com/office/2017/06/relationships/rdRichValue" Target="richData/rdrichvalue.xml"/><Relationship Id="rId4" Type="http://schemas.openxmlformats.org/officeDocument/2006/relationships/chartsheet" Target="chartsheets/sheet1.xml"/><Relationship Id="rId9" Type="http://schemas.openxmlformats.org/officeDocument/2006/relationships/pivotCacheDefinition" Target="pivotCache/pivotCacheDefinition2.xml"/><Relationship Id="rId14" Type="http://schemas.openxmlformats.org/officeDocument/2006/relationships/powerPivotData" Target="model/item.data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Feuil1!$H$7</c:f>
              <c:strCache>
                <c:ptCount val="1"/>
                <c:pt idx="0">
                  <c:v>Qté Produite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Feuil1!$G$8:$G$15</c:f>
              <c:strCache>
                <c:ptCount val="8"/>
                <c:pt idx="0">
                  <c:v>H1</c:v>
                </c:pt>
                <c:pt idx="1">
                  <c:v>H2</c:v>
                </c:pt>
                <c:pt idx="2">
                  <c:v>H3</c:v>
                </c:pt>
                <c:pt idx="3">
                  <c:v>H4</c:v>
                </c:pt>
                <c:pt idx="4">
                  <c:v>H5</c:v>
                </c:pt>
                <c:pt idx="5">
                  <c:v>H6</c:v>
                </c:pt>
                <c:pt idx="6">
                  <c:v>H7</c:v>
                </c:pt>
                <c:pt idx="7">
                  <c:v>H8</c:v>
                </c:pt>
              </c:strCache>
            </c:strRef>
          </c:cat>
          <c:val>
            <c:numRef>
              <c:f>Feuil1!$H$8:$H$15</c:f>
              <c:numCache>
                <c:formatCode>General</c:formatCode>
                <c:ptCount val="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CF-4779-BEF0-2CDB7B2FC7F8}"/>
            </c:ext>
          </c:extLst>
        </c:ser>
        <c:ser>
          <c:idx val="1"/>
          <c:order val="1"/>
          <c:tx>
            <c:strRef>
              <c:f>Feuil1!$I$7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Feuil1!$G$8:$G$15</c:f>
              <c:strCache>
                <c:ptCount val="8"/>
                <c:pt idx="0">
                  <c:v>H1</c:v>
                </c:pt>
                <c:pt idx="1">
                  <c:v>H2</c:v>
                </c:pt>
                <c:pt idx="2">
                  <c:v>H3</c:v>
                </c:pt>
                <c:pt idx="3">
                  <c:v>H4</c:v>
                </c:pt>
                <c:pt idx="4">
                  <c:v>H5</c:v>
                </c:pt>
                <c:pt idx="5">
                  <c:v>H6</c:v>
                </c:pt>
                <c:pt idx="6">
                  <c:v>H7</c:v>
                </c:pt>
                <c:pt idx="7">
                  <c:v>H8</c:v>
                </c:pt>
              </c:strCache>
            </c:strRef>
          </c:cat>
          <c:val>
            <c:numRef>
              <c:f>Feuil1!$I$8:$I$15</c:f>
              <c:numCache>
                <c:formatCode>General</c:formatCode>
                <c:ptCount val="8"/>
                <c:pt idx="0">
                  <c:v>18000</c:v>
                </c:pt>
                <c:pt idx="1">
                  <c:v>18000</c:v>
                </c:pt>
                <c:pt idx="2">
                  <c:v>18000</c:v>
                </c:pt>
                <c:pt idx="3">
                  <c:v>18000</c:v>
                </c:pt>
                <c:pt idx="4">
                  <c:v>18000</c:v>
                </c:pt>
                <c:pt idx="5">
                  <c:v>18000</c:v>
                </c:pt>
                <c:pt idx="6">
                  <c:v>18000</c:v>
                </c:pt>
                <c:pt idx="7">
                  <c:v>18000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CF-4779-BEF0-2CDB7B2FC7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3506976"/>
        <c:axId val="1173502176"/>
      </c:lineChart>
      <c:catAx>
        <c:axId val="1173506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3502176"/>
        <c:crosses val="autoZero"/>
        <c:auto val="1"/>
        <c:lblAlgn val="ctr"/>
        <c:lblOffset val="100"/>
        <c:noMultiLvlLbl val="0"/>
      </c:catAx>
      <c:valAx>
        <c:axId val="117350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3506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1098464"/>
        <c:axId val="661098944"/>
      </c:barChart>
      <c:catAx>
        <c:axId val="66109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1098944"/>
        <c:crosses val="autoZero"/>
        <c:auto val="1"/>
        <c:lblAlgn val="ctr"/>
        <c:lblOffset val="100"/>
        <c:noMultiLvlLbl val="0"/>
      </c:catAx>
      <c:valAx>
        <c:axId val="66109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109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r>
              <a:rPr lang="fr-FR"/>
              <a:t>Qté Produite par heure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Verdana" panose="020B0604030504040204" pitchFamily="34" charset="0"/>
              <a:ea typeface="Verdana" panose="020B0604030504040204" pitchFamily="34" charset="0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Dashbord!$C$8</c:f>
              <c:strCache>
                <c:ptCount val="1"/>
                <c:pt idx="0">
                  <c:v>Qté Produite 
Poste 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anchor="ctr" anchorCtr="0"/>
              <a:lstStyle/>
              <a:p>
                <a:pPr>
                  <a:defRPr sz="11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Verdana" panose="020B0604030504040204" pitchFamily="34" charset="0"/>
                    <a:cs typeface="Times New Roman" panose="02020603050405020304" pitchFamily="18" charset="0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Dashbord!$B$9:$B$16</c:f>
              <c:strCache>
                <c:ptCount val="8"/>
                <c:pt idx="0">
                  <c:v>H1</c:v>
                </c:pt>
                <c:pt idx="1">
                  <c:v>H2</c:v>
                </c:pt>
                <c:pt idx="2">
                  <c:v>H3</c:v>
                </c:pt>
                <c:pt idx="3">
                  <c:v>H4</c:v>
                </c:pt>
                <c:pt idx="4">
                  <c:v>H5</c:v>
                </c:pt>
                <c:pt idx="5">
                  <c:v>H6</c:v>
                </c:pt>
                <c:pt idx="6">
                  <c:v>H7</c:v>
                </c:pt>
                <c:pt idx="7">
                  <c:v>H8</c:v>
                </c:pt>
              </c:strCache>
            </c:strRef>
          </c:cat>
          <c:val>
            <c:numRef>
              <c:f>Dashbord!$C$9:$C$16</c:f>
              <c:numCache>
                <c:formatCode>General</c:formatCode>
                <c:ptCount val="8"/>
                <c:pt idx="0">
                  <c:v>14400</c:v>
                </c:pt>
                <c:pt idx="1">
                  <c:v>19200</c:v>
                </c:pt>
                <c:pt idx="2">
                  <c:v>19200</c:v>
                </c:pt>
                <c:pt idx="3">
                  <c:v>19200</c:v>
                </c:pt>
                <c:pt idx="4">
                  <c:v>14400</c:v>
                </c:pt>
                <c:pt idx="5">
                  <c:v>19200</c:v>
                </c:pt>
                <c:pt idx="6">
                  <c:v>14400</c:v>
                </c:pt>
                <c:pt idx="7">
                  <c:v>14400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71-4875-8DC5-78C9E771398F}"/>
            </c:ext>
          </c:extLst>
        </c:ser>
        <c:ser>
          <c:idx val="1"/>
          <c:order val="1"/>
          <c:tx>
            <c:strRef>
              <c:f>Dashbord!$E$8</c:f>
              <c:strCache>
                <c:ptCount val="1"/>
                <c:pt idx="0">
                  <c:v>Objectif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4D9-4D09-A99F-C1473FC9FFEA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4D9-4D09-A99F-C1473FC9FFEA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4D9-4D09-A99F-C1473FC9FFEA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4D9-4D09-A99F-C1473FC9FFEA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4D9-4D09-A99F-C1473FC9FFEA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4D9-4D09-A99F-C1473FC9FFEA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4D9-4D09-A99F-C1473FC9FFEA}"/>
                </c:ext>
              </c:extLst>
            </c:dLbl>
            <c:dLbl>
              <c:idx val="7"/>
              <c:layout>
                <c:manualLayout>
                  <c:x val="-5.0468319559228647E-2"/>
                  <c:y val="-5.16431924882629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5A5-417E-9773-2AE81E11C3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Dashbord!$B$9:$B$16</c:f>
              <c:strCache>
                <c:ptCount val="8"/>
                <c:pt idx="0">
                  <c:v>H1</c:v>
                </c:pt>
                <c:pt idx="1">
                  <c:v>H2</c:v>
                </c:pt>
                <c:pt idx="2">
                  <c:v>H3</c:v>
                </c:pt>
                <c:pt idx="3">
                  <c:v>H4</c:v>
                </c:pt>
                <c:pt idx="4">
                  <c:v>H5</c:v>
                </c:pt>
                <c:pt idx="5">
                  <c:v>H6</c:v>
                </c:pt>
                <c:pt idx="6">
                  <c:v>H7</c:v>
                </c:pt>
                <c:pt idx="7">
                  <c:v>H8</c:v>
                </c:pt>
              </c:strCache>
            </c:strRef>
          </c:cat>
          <c:val>
            <c:numRef>
              <c:f>Dashbord!$E$9:$E$16</c:f>
              <c:numCache>
                <c:formatCode>General</c:formatCode>
                <c:ptCount val="8"/>
                <c:pt idx="0">
                  <c:v>21000</c:v>
                </c:pt>
                <c:pt idx="1">
                  <c:v>21000</c:v>
                </c:pt>
                <c:pt idx="2">
                  <c:v>21000</c:v>
                </c:pt>
                <c:pt idx="3">
                  <c:v>21000</c:v>
                </c:pt>
                <c:pt idx="4">
                  <c:v>21000</c:v>
                </c:pt>
                <c:pt idx="5">
                  <c:v>21000</c:v>
                </c:pt>
                <c:pt idx="6">
                  <c:v>21000</c:v>
                </c:pt>
                <c:pt idx="7">
                  <c:v>21000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9C2-4C2D-8795-8D231762D2FB}"/>
            </c:ext>
          </c:extLst>
        </c:ser>
        <c:ser>
          <c:idx val="2"/>
          <c:order val="2"/>
          <c:tx>
            <c:strRef>
              <c:f>Dashbord!$K$8</c:f>
              <c:strCache>
                <c:ptCount val="1"/>
                <c:pt idx="0">
                  <c:v>Qté Produite 
Poste 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Verdana" panose="020B0604030504040204" pitchFamily="34" charset="0"/>
                    <a:cs typeface="Times New Roman" panose="02020603050405020304" pitchFamily="18" charset="0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Dashbord!$K$9:$K$16</c:f>
              <c:numCache>
                <c:formatCode>General</c:formatCode>
                <c:ptCount val="8"/>
                <c:pt idx="0">
                  <c:v>16000</c:v>
                </c:pt>
                <c:pt idx="1">
                  <c:v>16000</c:v>
                </c:pt>
                <c:pt idx="2">
                  <c:v>16000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97-42B6-9A64-4AF95031171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73506976"/>
        <c:axId val="1173502176"/>
      </c:barChart>
      <c:catAx>
        <c:axId val="1173506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endParaRPr lang="fr-FR"/>
          </a:p>
        </c:txPr>
        <c:crossAx val="1173502176"/>
        <c:crosses val="autoZero"/>
        <c:auto val="1"/>
        <c:lblAlgn val="ctr"/>
        <c:lblOffset val="100"/>
        <c:noMultiLvlLbl val="0"/>
      </c:catAx>
      <c:valAx>
        <c:axId val="117350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endParaRPr lang="fr-FR"/>
          </a:p>
        </c:txPr>
        <c:crossAx val="117350697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Verdana" panose="020B0604030504040204" pitchFamily="34" charset="0"/>
          <a:ea typeface="Verdana" panose="020B060403050404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Rebut par heur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Dashbord!$G$8</c:f>
              <c:strCache>
                <c:ptCount val="1"/>
                <c:pt idx="0">
                  <c:v>Taux de Rebut
Poste 1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rgbClr val="7030A0"/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Dashbord!$B$9:$B$16</c:f>
              <c:strCache>
                <c:ptCount val="8"/>
                <c:pt idx="0">
                  <c:v>H1</c:v>
                </c:pt>
                <c:pt idx="1">
                  <c:v>H2</c:v>
                </c:pt>
                <c:pt idx="2">
                  <c:v>H3</c:v>
                </c:pt>
                <c:pt idx="3">
                  <c:v>H4</c:v>
                </c:pt>
                <c:pt idx="4">
                  <c:v>H5</c:v>
                </c:pt>
                <c:pt idx="5">
                  <c:v>H6</c:v>
                </c:pt>
                <c:pt idx="6">
                  <c:v>H7</c:v>
                </c:pt>
                <c:pt idx="7">
                  <c:v>H8</c:v>
                </c:pt>
              </c:strCache>
            </c:strRef>
          </c:cat>
          <c:val>
            <c:numRef>
              <c:f>Dashbord!$G$10:$G$17</c:f>
              <c:numCache>
                <c:formatCode>0.00%</c:formatCode>
                <c:ptCount val="8"/>
                <c:pt idx="0">
                  <c:v>5.1000000000000004E-3</c:v>
                </c:pt>
                <c:pt idx="1">
                  <c:v>4.4075706507648435E-3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21-4242-9DC6-2D7E20891413}"/>
            </c:ext>
          </c:extLst>
        </c:ser>
        <c:ser>
          <c:idx val="2"/>
          <c:order val="2"/>
          <c:tx>
            <c:strRef>
              <c:f>Dashbord!$O$8</c:f>
              <c:strCache>
                <c:ptCount val="1"/>
                <c:pt idx="0">
                  <c:v>Taux de Rebut
Poste 2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lumMod val="110000"/>
                    <a:satMod val="105000"/>
                    <a:tint val="67000"/>
                  </a:schemeClr>
                </a:gs>
                <a:gs pos="50000">
                  <a:schemeClr val="accent6">
                    <a:lumMod val="105000"/>
                    <a:satMod val="103000"/>
                    <a:tint val="73000"/>
                  </a:schemeClr>
                </a:gs>
                <a:gs pos="100000">
                  <a:schemeClr val="accent6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6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Dashbord!$O$10:$O$16</c:f>
              <c:numCache>
                <c:formatCode>0.00%</c:formatCode>
                <c:ptCount val="7"/>
                <c:pt idx="0">
                  <c:v>4.9751243781094526E-3</c:v>
                </c:pt>
                <c:pt idx="1">
                  <c:v>4.7894507681781424E-3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30-4C3C-8073-B4FDD0980C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740367"/>
        <c:axId val="173740847"/>
      </c:barChart>
      <c:lineChart>
        <c:grouping val="standard"/>
        <c:varyColors val="0"/>
        <c:ser>
          <c:idx val="1"/>
          <c:order val="1"/>
          <c:tx>
            <c:strRef>
              <c:f>Dashbord!$H$8</c:f>
              <c:strCache>
                <c:ptCount val="1"/>
                <c:pt idx="0">
                  <c:v>Objectif rebut</c:v>
                </c:pt>
              </c:strCache>
            </c:strRef>
          </c:tx>
          <c:spPr>
            <a:ln w="158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ADC-43EC-8066-C1EA65A8115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ADC-43EC-8066-C1EA65A8115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ADC-43EC-8066-C1EA65A8115B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ADC-43EC-8066-C1EA65A8115B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ADC-43EC-8066-C1EA65A8115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ADC-43EC-8066-C1EA65A8115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ADC-43EC-8066-C1EA65A811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Dashbord!$B$9:$B$16</c:f>
              <c:strCache>
                <c:ptCount val="8"/>
                <c:pt idx="0">
                  <c:v>H1</c:v>
                </c:pt>
                <c:pt idx="1">
                  <c:v>H2</c:v>
                </c:pt>
                <c:pt idx="2">
                  <c:v>H3</c:v>
                </c:pt>
                <c:pt idx="3">
                  <c:v>H4</c:v>
                </c:pt>
                <c:pt idx="4">
                  <c:v>H5</c:v>
                </c:pt>
                <c:pt idx="5">
                  <c:v>H6</c:v>
                </c:pt>
                <c:pt idx="6">
                  <c:v>H7</c:v>
                </c:pt>
                <c:pt idx="7">
                  <c:v>H8</c:v>
                </c:pt>
              </c:strCache>
            </c:strRef>
          </c:cat>
          <c:val>
            <c:numRef>
              <c:f>Dashbord!$H$9:$H$16</c:f>
              <c:numCache>
                <c:formatCode>0.0%</c:formatCode>
                <c:ptCount val="8"/>
                <c:pt idx="0">
                  <c:v>8.0000000000000002E-3</c:v>
                </c:pt>
                <c:pt idx="1">
                  <c:v>8.0000000000000002E-3</c:v>
                </c:pt>
                <c:pt idx="2">
                  <c:v>8.0000000000000002E-3</c:v>
                </c:pt>
                <c:pt idx="3">
                  <c:v>8.0000000000000002E-3</c:v>
                </c:pt>
                <c:pt idx="4">
                  <c:v>8.0000000000000002E-3</c:v>
                </c:pt>
                <c:pt idx="5">
                  <c:v>8.0000000000000002E-3</c:v>
                </c:pt>
                <c:pt idx="6">
                  <c:v>8.0000000000000002E-3</c:v>
                </c:pt>
                <c:pt idx="7">
                  <c:v>8.0000000000000002E-3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21-4242-9DC6-2D7E208914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740367"/>
        <c:axId val="173740847"/>
      </c:lineChart>
      <c:catAx>
        <c:axId val="1737403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740847"/>
        <c:crosses val="autoZero"/>
        <c:auto val="1"/>
        <c:lblAlgn val="ctr"/>
        <c:lblOffset val="100"/>
        <c:noMultiLvlLbl val="0"/>
      </c:catAx>
      <c:valAx>
        <c:axId val="173740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7403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055555555555557"/>
          <c:y val="2.9344109195402302E-2"/>
          <c:w val="0.59503490490399136"/>
          <c:h val="0.90245450191570886"/>
        </c:manualLayout>
      </c:layout>
      <c:doughnutChart>
        <c:varyColors val="1"/>
        <c:ser>
          <c:idx val="0"/>
          <c:order val="0"/>
          <c:tx>
            <c:strRef>
              <c:f>'Efficience '!$B$4</c:f>
              <c:strCache>
                <c:ptCount val="1"/>
                <c:pt idx="0">
                  <c:v>Data Series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D2E-4817-8815-E1BFC5192B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D2E-4817-8815-E1BFC5192BEF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D2E-4817-8815-E1BFC5192BEF}"/>
              </c:ext>
            </c:extLst>
          </c:dPt>
          <c:dPt>
            <c:idx val="3"/>
            <c:bubble3D val="0"/>
            <c:spPr>
              <a:solidFill>
                <a:schemeClr val="bg1">
                  <a:lumMod val="9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D2E-4817-8815-E1BFC5192BEF}"/>
              </c:ext>
            </c:extLst>
          </c:dPt>
          <c:val>
            <c:numRef>
              <c:f>'Efficience '!$B$5:$B$8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D2E-4817-8815-E1BFC5192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19050" cap="flat" cmpd="sng" algn="ctr">
      <a:noFill/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385643194371025"/>
          <c:y val="3.0491362301247937E-2"/>
          <c:w val="0.60384273675517564"/>
          <c:h val="0.91462418555650593"/>
        </c:manualLayout>
      </c:layout>
      <c:doughnutChart>
        <c:varyColors val="1"/>
        <c:ser>
          <c:idx val="0"/>
          <c:order val="0"/>
          <c:tx>
            <c:strRef>
              <c:f>'Efficience '!$F$4</c:f>
              <c:strCache>
                <c:ptCount val="1"/>
                <c:pt idx="0">
                  <c:v>Data Series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F52-4B90-BFA1-D07AD271E1E2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F52-4B90-BFA1-D07AD271E1E2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F52-4B90-BFA1-D07AD271E1E2}"/>
              </c:ext>
            </c:extLst>
          </c:dPt>
          <c:dPt>
            <c:idx val="3"/>
            <c:bubble3D val="0"/>
            <c:spPr>
              <a:solidFill>
                <a:schemeClr val="bg1">
                  <a:lumMod val="9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F52-4B90-BFA1-D07AD271E1E2}"/>
              </c:ext>
            </c:extLst>
          </c:dPt>
          <c:val>
            <c:numRef>
              <c:f>'Efficience '!$F$5:$F$8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0.33344444444444443</c:v>
                </c:pt>
                <c:pt idx="3">
                  <c:v>0.66655555555555557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F52-4B90-BFA1-D07AD271E1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19050" cap="flat" cmpd="sng" algn="ctr">
      <a:noFill/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86382854413315"/>
          <c:y val="9.2787647796597778E-3"/>
          <c:w val="0.60427218500432267"/>
          <c:h val="0.93195572494916157"/>
        </c:manualLayout>
      </c:layout>
      <c:doughnutChart>
        <c:varyColors val="1"/>
        <c:ser>
          <c:idx val="0"/>
          <c:order val="0"/>
          <c:tx>
            <c:strRef>
              <c:f>Calculs!$K$9</c:f>
              <c:strCache>
                <c:ptCount val="1"/>
                <c:pt idx="0">
                  <c:v>Data Séries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6FB-4719-BF5D-E711A1B1B96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FB-4719-BF5D-E711A1B1B96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6FB-4719-BF5D-E711A1B1B96A}"/>
              </c:ext>
            </c:extLst>
          </c:dPt>
          <c:dPt>
            <c:idx val="3"/>
            <c:bubble3D val="0"/>
            <c:spPr>
              <a:solidFill>
                <a:schemeClr val="bg1">
                  <a:lumMod val="9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6FB-4719-BF5D-E711A1B1B96A}"/>
              </c:ext>
            </c:extLst>
          </c:dPt>
          <c:val>
            <c:numRef>
              <c:f>Calculs!$K$10:$K$13</c:f>
              <c:numCache>
                <c:formatCode>0%</c:formatCode>
                <c:ptCount val="4"/>
                <c:pt idx="0">
                  <c:v>0</c:v>
                </c:pt>
                <c:pt idx="1">
                  <c:v>0.30463404870236083</c:v>
                </c:pt>
                <c:pt idx="2">
                  <c:v>0</c:v>
                </c:pt>
                <c:pt idx="3">
                  <c:v>0.69536595129763912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6FB-4719-BF5D-E711A1B1B9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Calculs!$O$9</c:f>
              <c:strCache>
                <c:ptCount val="1"/>
                <c:pt idx="0">
                  <c:v>Data Séries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B5B-4E5B-B9FA-2F7921B4B0DB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B5B-4E5B-B9FA-2F7921B4B0DB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B5B-4E5B-B9FA-2F7921B4B0DB}"/>
              </c:ext>
            </c:extLst>
          </c:dPt>
          <c:dPt>
            <c:idx val="3"/>
            <c:bubble3D val="0"/>
            <c:spPr>
              <a:solidFill>
                <a:schemeClr val="bg1">
                  <a:lumMod val="9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B5B-4E5B-B9FA-2F7921B4B0DB}"/>
              </c:ext>
            </c:extLst>
          </c:dPt>
          <c:val>
            <c:numRef>
              <c:f>Calculs!$O$10:$O$13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6.781852122617027E-2</c:v>
                </c:pt>
                <c:pt idx="3">
                  <c:v>0.93218147877382973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B5B-4E5B-B9FA-2F7921B4B0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5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11C3D06-8D90-4C77-A62D-AFD9D861DD06}">
  <sheetPr/>
  <sheetViews>
    <sheetView zoomScale="13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image" Target="../media/image1.png"/><Relationship Id="rId1" Type="http://schemas.openxmlformats.org/officeDocument/2006/relationships/chart" Target="../charts/chart3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16</xdr:row>
      <xdr:rowOff>114300</xdr:rowOff>
    </xdr:from>
    <xdr:to>
      <xdr:col>13</xdr:col>
      <xdr:colOff>361950</xdr:colOff>
      <xdr:row>31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F4355EF-9E16-F636-08B1-F662999D54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9222" cy="6074833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161D322-2347-D463-DE9A-5EA6BA4E1BE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19552</xdr:colOff>
      <xdr:row>18</xdr:row>
      <xdr:rowOff>172626</xdr:rowOff>
    </xdr:from>
    <xdr:to>
      <xdr:col>8</xdr:col>
      <xdr:colOff>6111</xdr:colOff>
      <xdr:row>28</xdr:row>
      <xdr:rowOff>285750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6291D564-D59F-4F32-9D95-79875D2BBC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29307</xdr:colOff>
      <xdr:row>0</xdr:row>
      <xdr:rowOff>108857</xdr:rowOff>
    </xdr:from>
    <xdr:to>
      <xdr:col>17</xdr:col>
      <xdr:colOff>68036</xdr:colOff>
      <xdr:row>5</xdr:row>
      <xdr:rowOff>293077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BA2C169-5C96-115F-6183-6F0FB5F6CF39}"/>
            </a:ext>
          </a:extLst>
        </xdr:cNvPr>
        <xdr:cNvSpPr/>
      </xdr:nvSpPr>
      <xdr:spPr>
        <a:xfrm>
          <a:off x="337038" y="108857"/>
          <a:ext cx="18927536" cy="172287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600808</xdr:colOff>
      <xdr:row>1</xdr:row>
      <xdr:rowOff>76986</xdr:rowOff>
    </xdr:from>
    <xdr:to>
      <xdr:col>16</xdr:col>
      <xdr:colOff>586154</xdr:colOff>
      <xdr:row>3</xdr:row>
      <xdr:rowOff>205155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75FC73B-19FF-DDE4-5A86-4A7812E2701C}"/>
            </a:ext>
          </a:extLst>
        </xdr:cNvPr>
        <xdr:cNvSpPr txBox="1"/>
      </xdr:nvSpPr>
      <xdr:spPr>
        <a:xfrm>
          <a:off x="4645270" y="384717"/>
          <a:ext cx="13891846" cy="743630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TABLEAU DE BORD PRODUCTION &amp; REBUT EMPATAGE</a:t>
          </a:r>
        </a:p>
      </xdr:txBody>
    </xdr:sp>
    <xdr:clientData/>
  </xdr:twoCellAnchor>
  <xdr:twoCellAnchor editAs="oneCell">
    <xdr:from>
      <xdr:col>1</xdr:col>
      <xdr:colOff>330517</xdr:colOff>
      <xdr:row>0</xdr:row>
      <xdr:rowOff>233416</xdr:rowOff>
    </xdr:from>
    <xdr:to>
      <xdr:col>3</xdr:col>
      <xdr:colOff>787119</xdr:colOff>
      <xdr:row>5</xdr:row>
      <xdr:rowOff>175846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C9958B1-6497-44D3-8C28-438A2DB35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8248" y="233416"/>
          <a:ext cx="2947756" cy="1481084"/>
        </a:xfrm>
        <a:prstGeom prst="rect">
          <a:avLst/>
        </a:prstGeom>
      </xdr:spPr>
    </xdr:pic>
    <xdr:clientData/>
  </xdr:twoCellAnchor>
  <xdr:twoCellAnchor>
    <xdr:from>
      <xdr:col>8</xdr:col>
      <xdr:colOff>148473</xdr:colOff>
      <xdr:row>18</xdr:row>
      <xdr:rowOff>182758</xdr:rowOff>
    </xdr:from>
    <xdr:to>
      <xdr:col>17</xdr:col>
      <xdr:colOff>255671</xdr:colOff>
      <xdr:row>28</xdr:row>
      <xdr:rowOff>302460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27338D0C-BCE7-C892-B036-2A93CE87D8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226022</xdr:colOff>
      <xdr:row>6</xdr:row>
      <xdr:rowOff>42041</xdr:rowOff>
    </xdr:from>
    <xdr:to>
      <xdr:col>23</xdr:col>
      <xdr:colOff>57116</xdr:colOff>
      <xdr:row>16</xdr:row>
      <xdr:rowOff>206375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A9068FA3-1588-42CA-A9DF-88DD0C2F69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66046</xdr:colOff>
      <xdr:row>6</xdr:row>
      <xdr:rowOff>30699</xdr:rowOff>
    </xdr:from>
    <xdr:to>
      <xdr:col>29</xdr:col>
      <xdr:colOff>709271</xdr:colOff>
      <xdr:row>16</xdr:row>
      <xdr:rowOff>127000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384CBFE5-32A2-4CC8-9B88-5424364AEA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161926</xdr:colOff>
      <xdr:row>21</xdr:row>
      <xdr:rowOff>368300</xdr:rowOff>
    </xdr:from>
    <xdr:to>
      <xdr:col>22</xdr:col>
      <xdr:colOff>1365251</xdr:colOff>
      <xdr:row>31</xdr:row>
      <xdr:rowOff>63500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B33A7C55-F111-43B0-9EF1-8A9B95BD10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793750</xdr:colOff>
      <xdr:row>21</xdr:row>
      <xdr:rowOff>317500</xdr:rowOff>
    </xdr:from>
    <xdr:to>
      <xdr:col>29</xdr:col>
      <xdr:colOff>492125</xdr:colOff>
      <xdr:row>30</xdr:row>
      <xdr:rowOff>238125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C3CA8171-D3C2-35E4-6E1E-F38367AE5AE4}"/>
            </a:ext>
          </a:extLst>
        </xdr:cNvPr>
        <xdr:cNvGrpSpPr/>
      </xdr:nvGrpSpPr>
      <xdr:grpSpPr>
        <a:xfrm>
          <a:off x="24987250" y="7493000"/>
          <a:ext cx="5048250" cy="3349625"/>
          <a:chOff x="24447500" y="7429500"/>
          <a:chExt cx="6332825" cy="4032250"/>
        </a:xfrm>
      </xdr:grpSpPr>
      <xdr:graphicFrame macro="">
        <xdr:nvGraphicFramePr>
          <xdr:cNvPr id="12" name="Graphique 11">
            <a:extLst>
              <a:ext uri="{FF2B5EF4-FFF2-40B4-BE49-F238E27FC236}">
                <a16:creationId xmlns:a16="http://schemas.microsoft.com/office/drawing/2014/main" id="{E5F9041D-0FC6-405D-9FB4-D185B80FBEE6}"/>
              </a:ext>
            </a:extLst>
          </xdr:cNvPr>
          <xdr:cNvGraphicFramePr>
            <a:graphicFrameLocks/>
          </xdr:cNvGraphicFramePr>
        </xdr:nvGraphicFramePr>
        <xdr:xfrm>
          <a:off x="24447500" y="7429500"/>
          <a:ext cx="6332825" cy="40322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Calculs!D3">
        <xdr:nvSpPr>
          <xdr:cNvPr id="13" name="ZoneTexte 12">
            <a:extLst>
              <a:ext uri="{FF2B5EF4-FFF2-40B4-BE49-F238E27FC236}">
                <a16:creationId xmlns:a16="http://schemas.microsoft.com/office/drawing/2014/main" id="{65EDBE93-F94A-34FF-DB61-4179604AD208}"/>
              </a:ext>
            </a:extLst>
          </xdr:cNvPr>
          <xdr:cNvSpPr txBox="1"/>
        </xdr:nvSpPr>
        <xdr:spPr>
          <a:xfrm>
            <a:off x="26777950" y="8718550"/>
            <a:ext cx="1752600" cy="11811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fld id="{EAA55C5B-D6C1-410B-BE58-7A6FAEFEB5CB}" type="TxLink">
              <a:rPr lang="en-US" sz="3200" b="1" i="0" u="none" strike="noStrike">
                <a:solidFill>
                  <a:srgbClr val="000000"/>
                </a:solidFill>
                <a:latin typeface="Times New Roman" panose="02020603050405020304" pitchFamily="18" charset="0"/>
                <a:ea typeface="Calibri"/>
                <a:cs typeface="Times New Roman" panose="02020603050405020304" pitchFamily="18" charset="0"/>
              </a:rPr>
              <a:pPr algn="ctr"/>
              <a:t>6,8%</a:t>
            </a:fld>
            <a:endParaRPr lang="fr-FR" sz="88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18</xdr:col>
      <xdr:colOff>225424</xdr:colOff>
      <xdr:row>0</xdr:row>
      <xdr:rowOff>127000</xdr:rowOff>
    </xdr:from>
    <xdr:to>
      <xdr:col>22</xdr:col>
      <xdr:colOff>1349375</xdr:colOff>
      <xdr:row>5</xdr:row>
      <xdr:rowOff>311220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84C67180-E2A6-CC6C-84F6-F887235A6737}"/>
            </a:ext>
          </a:extLst>
        </xdr:cNvPr>
        <xdr:cNvGrpSpPr/>
      </xdr:nvGrpSpPr>
      <xdr:grpSpPr>
        <a:xfrm>
          <a:off x="18894424" y="127000"/>
          <a:ext cx="5203826" cy="1771720"/>
          <a:chOff x="18894424" y="127000"/>
          <a:chExt cx="5203826" cy="1771720"/>
        </a:xfrm>
      </xdr:grpSpPr>
      <xdr:sp macro="" textlink="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96634156-A4F8-41F9-A610-DB9166F677ED}"/>
              </a:ext>
            </a:extLst>
          </xdr:cNvPr>
          <xdr:cNvSpPr/>
        </xdr:nvSpPr>
        <xdr:spPr>
          <a:xfrm>
            <a:off x="18894424" y="127000"/>
            <a:ext cx="5203826" cy="1771720"/>
          </a:xfrm>
          <a:prstGeom prst="roundRect">
            <a:avLst/>
          </a:prstGeom>
          <a:solidFill>
            <a:srgbClr val="FFFF00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ZoneTexte 15">
            <a:extLst>
              <a:ext uri="{FF2B5EF4-FFF2-40B4-BE49-F238E27FC236}">
                <a16:creationId xmlns:a16="http://schemas.microsoft.com/office/drawing/2014/main" id="{507E51B7-219D-7B03-A5F3-E9C5D763C55B}"/>
              </a:ext>
            </a:extLst>
          </xdr:cNvPr>
          <xdr:cNvSpPr txBox="1"/>
        </xdr:nvSpPr>
        <xdr:spPr>
          <a:xfrm>
            <a:off x="19224625" y="492125"/>
            <a:ext cx="4397375" cy="857250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3200" b="1">
                <a:latin typeface="Times New Roman" panose="02020603050405020304" pitchFamily="18" charset="0"/>
                <a:cs typeface="Times New Roman" panose="02020603050405020304" pitchFamily="18" charset="0"/>
              </a:rPr>
              <a:t>Efficience Poste 1</a:t>
            </a:r>
          </a:p>
        </xdr:txBody>
      </xdr:sp>
    </xdr:grpSp>
    <xdr:clientData/>
  </xdr:twoCellAnchor>
  <xdr:twoCellAnchor>
    <xdr:from>
      <xdr:col>23</xdr:col>
      <xdr:colOff>133350</xdr:colOff>
      <xdr:row>0</xdr:row>
      <xdr:rowOff>92075</xdr:rowOff>
    </xdr:from>
    <xdr:to>
      <xdr:col>28</xdr:col>
      <xdr:colOff>714375</xdr:colOff>
      <xdr:row>5</xdr:row>
      <xdr:rowOff>276295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4E49413E-FC77-78E0-80F3-70B79445EB0D}"/>
            </a:ext>
          </a:extLst>
        </xdr:cNvPr>
        <xdr:cNvGrpSpPr/>
      </xdr:nvGrpSpPr>
      <xdr:grpSpPr>
        <a:xfrm>
          <a:off x="24326850" y="92075"/>
          <a:ext cx="5168900" cy="1771720"/>
          <a:chOff x="19135725" y="6330950"/>
          <a:chExt cx="5168900" cy="1771720"/>
        </a:xfrm>
      </xdr:grpSpPr>
      <xdr:sp macro="" textlink="">
        <xdr:nvSpPr>
          <xdr:cNvPr id="15" name="Rectangle : coins arrondis 14">
            <a:extLst>
              <a:ext uri="{FF2B5EF4-FFF2-40B4-BE49-F238E27FC236}">
                <a16:creationId xmlns:a16="http://schemas.microsoft.com/office/drawing/2014/main" id="{1E9F598D-6D7F-4664-AAF2-AF27FEB6E917}"/>
              </a:ext>
            </a:extLst>
          </xdr:cNvPr>
          <xdr:cNvSpPr/>
        </xdr:nvSpPr>
        <xdr:spPr>
          <a:xfrm>
            <a:off x="19135725" y="6330950"/>
            <a:ext cx="5168900" cy="1771720"/>
          </a:xfrm>
          <a:prstGeom prst="roundRect">
            <a:avLst/>
          </a:prstGeom>
          <a:solidFill>
            <a:srgbClr val="FFFF00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ZoneTexte 17">
            <a:extLst>
              <a:ext uri="{FF2B5EF4-FFF2-40B4-BE49-F238E27FC236}">
                <a16:creationId xmlns:a16="http://schemas.microsoft.com/office/drawing/2014/main" id="{4BECBF12-84A1-3D4F-2BD5-52F6E9AD4E15}"/>
              </a:ext>
            </a:extLst>
          </xdr:cNvPr>
          <xdr:cNvSpPr txBox="1"/>
        </xdr:nvSpPr>
        <xdr:spPr>
          <a:xfrm>
            <a:off x="19939000" y="6889750"/>
            <a:ext cx="3635375" cy="714375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3200" b="1">
                <a:solidFill>
                  <a:schemeClr val="dk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Efficience</a:t>
            </a:r>
            <a:r>
              <a:rPr lang="fr-FR" sz="1100"/>
              <a:t> </a:t>
            </a:r>
            <a:r>
              <a:rPr lang="fr-FR" sz="3200" b="1">
                <a:solidFill>
                  <a:schemeClr val="dk1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Poste 2</a:t>
            </a:r>
            <a:endParaRPr lang="fr-FR" sz="1100"/>
          </a:p>
        </xdr:txBody>
      </xdr:sp>
    </xdr:grpSp>
    <xdr:clientData/>
  </xdr:twoCellAnchor>
  <xdr:twoCellAnchor>
    <xdr:from>
      <xdr:col>18</xdr:col>
      <xdr:colOff>130176</xdr:colOff>
      <xdr:row>17</xdr:row>
      <xdr:rowOff>0</xdr:rowOff>
    </xdr:from>
    <xdr:to>
      <xdr:col>23</xdr:col>
      <xdr:colOff>47625</xdr:colOff>
      <xdr:row>21</xdr:row>
      <xdr:rowOff>222250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07A30C48-488B-8A8B-4167-75E0EAF5929B}"/>
            </a:ext>
          </a:extLst>
        </xdr:cNvPr>
        <xdr:cNvGrpSpPr/>
      </xdr:nvGrpSpPr>
      <xdr:grpSpPr>
        <a:xfrm>
          <a:off x="18799176" y="5651500"/>
          <a:ext cx="5441949" cy="1746250"/>
          <a:chOff x="25006300" y="114300"/>
          <a:chExt cx="6111875" cy="1771720"/>
        </a:xfrm>
      </xdr:grpSpPr>
      <xdr:sp macro="" textlink="">
        <xdr:nvSpPr>
          <xdr:cNvPr id="14" name="Rectangle : coins arrondis 13">
            <a:extLst>
              <a:ext uri="{FF2B5EF4-FFF2-40B4-BE49-F238E27FC236}">
                <a16:creationId xmlns:a16="http://schemas.microsoft.com/office/drawing/2014/main" id="{C9AEEBCC-3EF5-4754-884B-57671A7264FB}"/>
              </a:ext>
            </a:extLst>
          </xdr:cNvPr>
          <xdr:cNvSpPr/>
        </xdr:nvSpPr>
        <xdr:spPr>
          <a:xfrm>
            <a:off x="25006300" y="114300"/>
            <a:ext cx="6111875" cy="1771720"/>
          </a:xfrm>
          <a:prstGeom prst="roundRect">
            <a:avLst/>
          </a:prstGeom>
          <a:solidFill>
            <a:srgbClr val="FFFF00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ZoneTexte 18">
            <a:extLst>
              <a:ext uri="{FF2B5EF4-FFF2-40B4-BE49-F238E27FC236}">
                <a16:creationId xmlns:a16="http://schemas.microsoft.com/office/drawing/2014/main" id="{42799177-9636-7BCB-4356-4C6F57AA88C0}"/>
              </a:ext>
            </a:extLst>
          </xdr:cNvPr>
          <xdr:cNvSpPr txBox="1"/>
        </xdr:nvSpPr>
        <xdr:spPr>
          <a:xfrm>
            <a:off x="25876250" y="238125"/>
            <a:ext cx="4540250" cy="1333500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800" b="1">
                <a:latin typeface="Times New Roman" panose="02020603050405020304" pitchFamily="18" charset="0"/>
                <a:cs typeface="Times New Roman" panose="02020603050405020304" pitchFamily="18" charset="0"/>
              </a:rPr>
              <a:t>Coefficient de variation</a:t>
            </a:r>
            <a:r>
              <a:rPr lang="fr-FR" sz="3200" b="1">
                <a:latin typeface="Times New Roman" panose="02020603050405020304" pitchFamily="18" charset="0"/>
                <a:cs typeface="Times New Roman" panose="02020603050405020304" pitchFamily="18" charset="0"/>
              </a:rPr>
              <a:t> Poste 1</a:t>
            </a:r>
            <a:endParaRPr lang="fr-FR" sz="2800" b="1"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23</xdr:col>
      <xdr:colOff>231776</xdr:colOff>
      <xdr:row>16</xdr:row>
      <xdr:rowOff>301625</xdr:rowOff>
    </xdr:from>
    <xdr:to>
      <xdr:col>29</xdr:col>
      <xdr:colOff>142875</xdr:colOff>
      <xdr:row>21</xdr:row>
      <xdr:rowOff>254000</xdr:rowOff>
    </xdr:to>
    <xdr:grpSp>
      <xdr:nvGrpSpPr>
        <xdr:cNvPr id="21" name="Groupe 20">
          <a:extLst>
            <a:ext uri="{FF2B5EF4-FFF2-40B4-BE49-F238E27FC236}">
              <a16:creationId xmlns:a16="http://schemas.microsoft.com/office/drawing/2014/main" id="{C72659A6-1B8A-04BA-BE65-BADB7C8150AE}"/>
            </a:ext>
          </a:extLst>
        </xdr:cNvPr>
        <xdr:cNvGrpSpPr/>
      </xdr:nvGrpSpPr>
      <xdr:grpSpPr>
        <a:xfrm>
          <a:off x="24425276" y="5635625"/>
          <a:ext cx="5260974" cy="1793875"/>
          <a:chOff x="24980900" y="6359525"/>
          <a:chExt cx="6111875" cy="1771720"/>
        </a:xfrm>
      </xdr:grpSpPr>
      <xdr:sp macro="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FAF554B5-3FCD-4BC9-9094-69F4DB223BA0}"/>
              </a:ext>
            </a:extLst>
          </xdr:cNvPr>
          <xdr:cNvSpPr/>
        </xdr:nvSpPr>
        <xdr:spPr>
          <a:xfrm>
            <a:off x="24980900" y="6359525"/>
            <a:ext cx="6111875" cy="1771720"/>
          </a:xfrm>
          <a:prstGeom prst="roundRect">
            <a:avLst/>
          </a:prstGeom>
          <a:solidFill>
            <a:srgbClr val="FFFF00"/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0" name="ZoneTexte 19">
            <a:extLst>
              <a:ext uri="{FF2B5EF4-FFF2-40B4-BE49-F238E27FC236}">
                <a16:creationId xmlns:a16="http://schemas.microsoft.com/office/drawing/2014/main" id="{FDA3C02D-F16A-906D-2B32-12AC5C52462E}"/>
              </a:ext>
            </a:extLst>
          </xdr:cNvPr>
          <xdr:cNvSpPr txBox="1"/>
        </xdr:nvSpPr>
        <xdr:spPr>
          <a:xfrm>
            <a:off x="25558749" y="6413500"/>
            <a:ext cx="5032375" cy="1682750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3200" b="1">
                <a:solidFill>
                  <a:schemeClr val="dk1"/>
                </a:solidFill>
                <a:effectLst/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rPr>
              <a:t>Coefficient de variation Poste 2</a:t>
            </a:r>
            <a:endParaRPr lang="fr-FR" sz="3200" b="1"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fr-FR" sz="1100" b="1"/>
          </a:p>
        </xdr:txBody>
      </xdr:sp>
    </xdr:grp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0.38125</cdr:x>
      <cdr:y>0.31597</cdr:y>
    </cdr:from>
    <cdr:to>
      <cdr:x>0.61042</cdr:x>
      <cdr:y>0.63194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78C23904-3A62-9A9B-6FC7-C0125A235627}"/>
            </a:ext>
          </a:extLst>
        </cdr:cNvPr>
        <cdr:cNvSpPr txBox="1"/>
      </cdr:nvSpPr>
      <cdr:spPr>
        <a:xfrm xmlns:a="http://schemas.openxmlformats.org/drawingml/2006/main">
          <a:off x="1743075" y="866775"/>
          <a:ext cx="1047750" cy="8667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 kern="1200"/>
        </a:p>
      </cdr:txBody>
    </cdr:sp>
  </cdr:relSizeAnchor>
  <cdr:relSizeAnchor xmlns:cdr="http://schemas.openxmlformats.org/drawingml/2006/chartDrawing">
    <cdr:from>
      <cdr:x>0.40621</cdr:x>
      <cdr:y>0.33755</cdr:y>
    </cdr:from>
    <cdr:to>
      <cdr:x>0.68699</cdr:x>
      <cdr:y>0.57735</cdr:y>
    </cdr:to>
    <cdr:sp macro="" textlink="Dashbord!$D$17">
      <cdr:nvSpPr>
        <cdr:cNvPr id="3" name="ZoneTexte 2">
          <a:extLst xmlns:a="http://schemas.openxmlformats.org/drawingml/2006/main">
            <a:ext uri="{FF2B5EF4-FFF2-40B4-BE49-F238E27FC236}">
              <a16:creationId xmlns:a16="http://schemas.microsoft.com/office/drawing/2014/main" id="{11CEFB4F-E406-8FCE-99EE-B6B39CA6067E}"/>
            </a:ext>
          </a:extLst>
        </cdr:cNvPr>
        <cdr:cNvSpPr txBox="1"/>
      </cdr:nvSpPr>
      <cdr:spPr>
        <a:xfrm xmlns:a="http://schemas.openxmlformats.org/drawingml/2006/main">
          <a:off x="2317349" y="1212917"/>
          <a:ext cx="1601806" cy="861681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fld id="{D24CCF76-E461-4E8A-89CF-94BD9374EA4E}" type="TxLink">
            <a:rPr lang="en-US" sz="3600" b="1" i="0" u="none" strike="noStrike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pPr algn="ctr"/>
            <a:t>0,00%</a:t>
          </a:fld>
          <a:endParaRPr lang="fr-FR" sz="8800" b="1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0.35138</cdr:x>
      <cdr:y>0.35105</cdr:y>
    </cdr:from>
    <cdr:to>
      <cdr:x>0.63304</cdr:x>
      <cdr:y>0.59701</cdr:y>
    </cdr:to>
    <cdr:sp macro="" textlink="Dashbord!$L$17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1875EF91-E3A7-02C8-2A96-68AB18CAAB8E}"/>
            </a:ext>
          </a:extLst>
        </cdr:cNvPr>
        <cdr:cNvSpPr txBox="1"/>
      </cdr:nvSpPr>
      <cdr:spPr>
        <a:xfrm xmlns:a="http://schemas.openxmlformats.org/drawingml/2006/main">
          <a:off x="2102859" y="1448163"/>
          <a:ext cx="1685640" cy="10146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fld id="{380D6648-28F9-43C0-8755-E28326E76F58}" type="TxLink">
            <a:rPr lang="en-US" sz="3600" b="1" i="0" u="none" strike="noStrike" kern="120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pPr/>
            <a:t>33,34%</a:t>
          </a:fld>
          <a:endParaRPr lang="fr-FR" sz="8800" b="1" kern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0.36293</cdr:x>
      <cdr:y>0.29672</cdr:y>
    </cdr:from>
    <cdr:to>
      <cdr:x>0.65472</cdr:x>
      <cdr:y>0.61148</cdr:y>
    </cdr:to>
    <cdr:sp macro="" textlink="Calculs!$K$6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77A213C1-7F6E-E035-1AA7-4A97E2AB001A}"/>
            </a:ext>
          </a:extLst>
        </cdr:cNvPr>
        <cdr:cNvSpPr txBox="1"/>
      </cdr:nvSpPr>
      <cdr:spPr>
        <a:xfrm xmlns:a="http://schemas.openxmlformats.org/drawingml/2006/main">
          <a:off x="2298368" y="1218380"/>
          <a:ext cx="1847855" cy="12924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C2DA4FC4-7D88-46BD-BC4D-BEDD26ED6CDE}" type="TxLink">
            <a:rPr lang="en-US" sz="3200" b="1" i="0" u="none" strike="noStrike" kern="120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pPr algn="ctr"/>
            <a:t>30,46%</a:t>
          </a:fld>
          <a:endParaRPr lang="fr-FR" sz="3200" b="1" kern="12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ACHINE1_PROD_SNA2" refreshedDate="46173.574501157411" backgroundQuery="1" createdVersion="8" refreshedVersion="8" minRefreshableVersion="3" recordCount="0" supportSubquery="1" supportAdvancedDrill="1" xr:uid="{0CB671C8-2580-41FF-A458-D49B55855131}">
  <cacheSource type="external" connectionId="1"/>
  <cacheFields count="2">
    <cacheField name="[Plage].[Type  de Plaque].[Type  de Plaque]" caption="Type  de Plaque" numFmtId="0" hierarchy="2" level="1">
      <sharedItems count="4">
        <s v="PB-"/>
        <s v="PB+"/>
        <s v="PML-"/>
        <s v="PML+SP"/>
      </sharedItems>
    </cacheField>
    <cacheField name="[Measures].[Somme de Qté Produits]" caption="Somme de Qté Produits" numFmtId="0" hierarchy="14" level="32767"/>
  </cacheFields>
  <cacheHierarchies count="17">
    <cacheHierarchy uniqueName="[Plage].[Date]" caption="Date" attribute="1" defaultMemberUniqueName="[Plage].[Date].[All]" allUniqueName="[Plage].[Date].[All]" dimensionUniqueName="[Plage]" displayFolder="" count="0" memberValueDatatype="130" unbalanced="0"/>
    <cacheHierarchy uniqueName="[Plage].[Poste]" caption="Poste" attribute="1" defaultMemberUniqueName="[Plage].[Poste].[All]" allUniqueName="[Plage].[Poste].[All]" dimensionUniqueName="[Plage]" displayFolder="" count="0" memberValueDatatype="20" unbalanced="0"/>
    <cacheHierarchy uniqueName="[Plage].[Type  de Plaque]" caption="Type  de Plaque" attribute="1" defaultMemberUniqueName="[Plage].[Type  de Plaque].[All]" allUniqueName="[Plage].[Type  de Plaque].[All]" dimensionUniqueName="[Plage]" displayFolder="" count="2" memberValueDatatype="130" unbalanced="0">
      <fieldsUsage count="2">
        <fieldUsage x="-1"/>
        <fieldUsage x="0"/>
      </fieldsUsage>
    </cacheHierarchy>
    <cacheHierarchy uniqueName="[Plage].[Type de moule]" caption="Type de moule" attribute="1" defaultMemberUniqueName="[Plage].[Type de moule].[All]" allUniqueName="[Plage].[Type de moule].[All]" dimensionUniqueName="[Plage]" displayFolder="" count="0" memberValueDatatype="130" unbalanced="0"/>
    <cacheHierarchy uniqueName="[Plage].[Qté Planifier]" caption="Qté Planifier" attribute="1" defaultMemberUniqueName="[Plage].[Qté Planifier].[All]" allUniqueName="[Plage].[Qté Planifier].[All]" dimensionUniqueName="[Plage]" displayFolder="" count="0" memberValueDatatype="20" unbalanced="0"/>
    <cacheHierarchy uniqueName="[Plage].[Qté Produits]" caption="Qté Produits" attribute="1" defaultMemberUniqueName="[Plage].[Qté Produits].[All]" allUniqueName="[Plage].[Qté Produits].[All]" dimensionUniqueName="[Plage]" displayFolder="" count="0" memberValueDatatype="20" unbalanced="0"/>
    <cacheHierarchy uniqueName="[Plage].[Production (Kg)]" caption="Production (Kg)" attribute="1" defaultMemberUniqueName="[Plage].[Production (Kg)].[All]" allUniqueName="[Plage].[Production (Kg)].[All]" dimensionUniqueName="[Plage]" displayFolder="" count="0" memberValueDatatype="20" unbalanced="0"/>
    <cacheHierarchy uniqueName="[Plage].[Rebut Plaque (Kg)]" caption="Rebut Plaque (Kg)" attribute="1" defaultMemberUniqueName="[Plage].[Rebut Plaque (Kg)].[All]" allUniqueName="[Plage].[Rebut Plaque (Kg)].[All]" dimensionUniqueName="[Plage]" displayFolder="" count="0" memberValueDatatype="20" unbalanced="0"/>
    <cacheHierarchy uniqueName="[Plage].[Rebut Pâte (Kg)]" caption="Rebut Pâte (Kg)" attribute="1" defaultMemberUniqueName="[Plage].[Rebut Pâte (Kg)].[All]" allUniqueName="[Plage].[Rebut Pâte (Kg)].[All]" dimensionUniqueName="[Plage]" displayFolder="" count="0" memberValueDatatype="20" unbalanced="0"/>
    <cacheHierarchy uniqueName="[Plage].[Taux de Rebut]" caption="Taux de Rebut" attribute="1" defaultMemberUniqueName="[Plage].[Taux de Rebut].[All]" allUniqueName="[Plage].[Taux de Rebut].[All]" dimensionUniqueName="[Plage]" displayFolder="" count="0" memberValueDatatype="130" unbalanced="0"/>
    <cacheHierarchy uniqueName="[Plage].[Sortie Rebut]" caption="Sortie Rebut" attribute="1" defaultMemberUniqueName="[Plage].[Sortie Rebut].[All]" allUniqueName="[Plage].[Sortie Rebut].[All]" dimensionUniqueName="[Plage]" displayFolder="" count="0" memberValueDatatype="20" unbalanced="0"/>
    <cacheHierarchy uniqueName="[Plage].[Observation]" caption="Observation" attribute="1" defaultMemberUniqueName="[Plage].[Observation].[All]" allUniqueName="[Plage].[Observation].[All]" dimensionUniqueName="[Plage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Qté Produits]" caption="Somme de Qté Produits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Nombre de Taux de Rebut]" caption="Nombre de Taux de Rebut" measure="1" displayFolder="" measureGroup="Plage" count="0" hidden="1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Sum of Rebut Plaque (Kg)]" caption="Sum of Rebut Plaque (Kg)" measure="1" displayFolder="" measureGroup="Plage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CHINE1_PROD_SNA2" refreshedDate="46173.57450127315" createdVersion="8" refreshedVersion="8" minRefreshableVersion="3" recordCount="351" xr:uid="{1F692913-39B0-47AB-B3CC-D47B7D75EB13}">
  <cacheSource type="worksheet">
    <worksheetSource ref="B1:K1048576" sheet="Dashbord"/>
  </cacheSource>
  <cacheFields count="10">
    <cacheField name="Champ1" caption="Champ1" numFmtId="0">
      <sharedItems containsBlank="1" containsMixedTypes="1" containsNumber="1" containsInteger="1" minValue="69" maxValue="69"/>
    </cacheField>
    <cacheField name="Champ2" caption="Champ2" numFmtId="0">
      <sharedItems containsBlank="1" containsMixedTypes="1" containsNumber="1" containsInteger="1" minValue="14400" maxValue="19200"/>
    </cacheField>
    <cacheField name="Champ3" caption="Champ3" numFmtId="0">
      <sharedItems containsBlank="1" containsMixedTypes="1" containsNumber="1" minValue="0" maxValue="0.91428571428571426"/>
    </cacheField>
    <cacheField name="Champ4" caption="Champ4" numFmtId="0">
      <sharedItems containsBlank="1" containsMixedTypes="1" containsNumber="1" containsInteger="1" minValue="2" maxValue="168000"/>
    </cacheField>
    <cacheField name="Champ5" caption="Champ5" numFmtId="0">
      <sharedItems containsBlank="1" containsMixedTypes="1" containsNumber="1" containsInteger="1" minValue="45" maxValue="85"/>
    </cacheField>
    <cacheField name="Champ6" caption="Champ6" numFmtId="0">
      <sharedItems containsBlank="1" containsMixedTypes="1" containsNumber="1" minValue="0" maxValue="5.1000000000000004E-3"/>
    </cacheField>
    <cacheField name="Champ7" caption="Champ7" numFmtId="0">
      <sharedItems containsBlank="1" containsMixedTypes="1" containsNumber="1" minValue="8.0000000000000002E-3" maxValue="8.0000000000000002E-3"/>
    </cacheField>
    <cacheField name="Champ8" caption="Champ8" numFmtId="9">
      <sharedItems containsBlank="1" containsMixedTypes="1" containsNumber="1" containsInteger="1" minValue="192" maxValue="192"/>
    </cacheField>
    <cacheField name="Champ9" caption="Champ9" numFmtId="0">
      <sharedItems containsBlank="1"/>
    </cacheField>
    <cacheField name="Champ10" caption="Champ10" numFmtId="0">
      <sharedItems containsBlank="1" containsMixedTypes="1" containsNumber="1" containsInteger="1" minValue="16" maxValue="480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1"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s v="Temps"/>
    <s v="Qté Produite _x000a_Poste 1"/>
    <s v="Efficience _x000a_Poste 1"/>
    <s v="Objectif"/>
    <s v="Colonne1"/>
    <s v="Taux de Rebut_x000a_Poste 1"/>
    <s v="Objectif rebut"/>
    <s v="Colonne2"/>
    <s v="Temps"/>
    <s v="Qté Produite _x000a_Poste 2"/>
  </r>
  <r>
    <s v="H1"/>
    <n v="14400"/>
    <n v="0.68571428571428572"/>
    <n v="21000"/>
    <n v="45"/>
    <n v="3.1152647975077881E-3"/>
    <n v="8.0000000000000002E-3"/>
    <n v="192"/>
    <s v="H1"/>
    <n v="16000"/>
  </r>
  <r>
    <s v="H2"/>
    <n v="19200"/>
    <n v="0.91428571428571426"/>
    <n v="21000"/>
    <n v="75"/>
    <n v="5.1000000000000004E-3"/>
    <n v="8.0000000000000002E-3"/>
    <m/>
    <s v="H2"/>
    <n v="16000"/>
  </r>
  <r>
    <s v="H3"/>
    <n v="19200"/>
    <n v="0.91428571428571426"/>
    <n v="21000"/>
    <n v="85"/>
    <n v="4.4075706507648435E-3"/>
    <n v="8.0000000000000002E-3"/>
    <m/>
    <s v="H3"/>
    <n v="16000"/>
  </r>
  <r>
    <s v="H4"/>
    <n v="19200"/>
    <n v="0.91428571428571426"/>
    <n v="21000"/>
    <m/>
    <m/>
    <n v="8.0000000000000002E-3"/>
    <m/>
    <s v="H4"/>
    <n v="16"/>
  </r>
  <r>
    <s v="H5"/>
    <n v="14400"/>
    <n v="0.68571428571428572"/>
    <n v="21000"/>
    <m/>
    <n v="0"/>
    <n v="8.0000000000000002E-3"/>
    <m/>
    <s v="H4"/>
    <m/>
  </r>
  <r>
    <s v="H6"/>
    <n v="19200"/>
    <n v="0.91428571428571426"/>
    <n v="21000"/>
    <m/>
    <n v="0"/>
    <n v="8.0000000000000002E-3"/>
    <m/>
    <s v="H6"/>
    <m/>
  </r>
  <r>
    <s v="H7"/>
    <n v="14400"/>
    <n v="0.68571428571428572"/>
    <n v="21000"/>
    <m/>
    <n v="0"/>
    <n v="8.0000000000000002E-3"/>
    <m/>
    <s v="H7"/>
    <m/>
  </r>
  <r>
    <s v="H8"/>
    <n v="14400"/>
    <n v="0.68571428571428572"/>
    <n v="21000"/>
    <m/>
    <n v="0"/>
    <n v="8.0000000000000002E-3"/>
    <m/>
    <s v="H8"/>
    <m/>
  </r>
  <r>
    <s v="Total"/>
    <m/>
    <n v="0"/>
    <n v="168000"/>
    <m/>
    <s v=""/>
    <n v="8.0000000000000002E-3"/>
    <m/>
    <s v="Total"/>
    <n v="48016"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n v="69"/>
    <m/>
    <m/>
    <m/>
    <m/>
    <m/>
    <m/>
    <m/>
    <m/>
    <m/>
  </r>
  <r>
    <m/>
    <m/>
    <m/>
    <m/>
    <m/>
    <m/>
    <m/>
    <m/>
    <m/>
    <m/>
  </r>
  <r>
    <m/>
    <m/>
    <m/>
    <n v="2"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  <r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929C68-4E00-42AA-9F91-AB116B88C337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C20" firstHeaderRow="1" firstDataRow="1" firstDataCol="0"/>
  <pivotFields count="10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F42768-BB4D-4B1B-A681-953A4019E066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subtotalHiddenItems="1" itemPrintTitles="1" createdVersion="8" indent="0" outline="1" outlineData="1" multipleFieldFilters="0">
  <location ref="N2:O7" firstHeaderRow="1" firstDataRow="1" firstDataCol="1"/>
  <pivotFields count="2">
    <pivotField axis="axisRow" allDrilled="1" subtotalTop="0" showAll="0" dataSourceSort="1" defaultSubtotal="0" defaultAttributeDrillState="1">
      <items count="4">
        <item s="1" x="0"/>
        <item s="1" x="1"/>
        <item s="1" x="2"/>
        <item s="1" x="3"/>
      </items>
    </pivotField>
    <pivotField dataField="1" subtotalTop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Qté Produits" fld="1" baseField="0" baseItem="0"/>
  </dataFields>
  <pivotHierarchies count="1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ase de Données!$A:$J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E0C7E1-32B2-40BF-B97D-7430DD39741F}" name="Tableau1" displayName="Tableau1" ref="A1:L535" totalsRowShown="0" headerRowDxfId="41" dataDxfId="39" headerRowBorderDxfId="40" tableBorderDxfId="38" totalsRowBorderDxfId="37">
  <autoFilter ref="A1:L535" xr:uid="{A0E0C7E1-32B2-40BF-B97D-7430DD39741F}"/>
  <tableColumns count="12">
    <tableColumn id="1" xr3:uid="{2FF98AE1-D1DC-435E-812E-B105785FBB04}" name="Date" dataDxfId="36"/>
    <tableColumn id="2" xr3:uid="{31DD9E05-D14E-4E27-8CB0-3886937F891C}" name="Poste" dataDxfId="35"/>
    <tableColumn id="7" xr3:uid="{D392B7D9-5661-4B8D-831A-2BF30D54F89C}" name="Type_x000a_ de Plaque" dataDxfId="34"/>
    <tableColumn id="6" xr3:uid="{0CFB06C6-83F3-4D52-B9D2-59827D8C44EE}" name="Type de moule" dataDxfId="33"/>
    <tableColumn id="3" xr3:uid="{F55329CB-37EF-401F-A43D-9E127757A2D9}" name="Qté Planifier" dataDxfId="32"/>
    <tableColumn id="4" xr3:uid="{7DEE6CFE-821C-425E-91AB-8C81D11E5568}" name=" Qté Produits " dataDxfId="31"/>
    <tableColumn id="10" xr3:uid="{8F185E68-7F36-4F5F-8732-0BE83944E82A}" name="Production (Kg)" dataDxfId="30"/>
    <tableColumn id="5" xr3:uid="{C55B4EFA-6705-4B00-9C1A-9736E910202C}" name="Rebut Plaque (Kg)" dataDxfId="29"/>
    <tableColumn id="12" xr3:uid="{5FD7D7E2-C1E6-498F-A9E6-2EEB33DF7C64}" name="Rebut Pâte (Kg)" dataDxfId="28"/>
    <tableColumn id="9" xr3:uid="{B2AE7920-7945-4AA0-8B8E-7646221D585F}" name="Taux de Rebut" dataDxfId="27" dataCellStyle="Pourcentage">
      <calculatedColumnFormula>IFERROR(H2/(H2+G2), "")</calculatedColumnFormula>
    </tableColumn>
    <tableColumn id="11" xr3:uid="{056E0F1E-4895-410D-9DD9-069B6E1DE8EF}" name="Sortie Rebut" dataDxfId="26" dataCellStyle="Pourcentage"/>
    <tableColumn id="8" xr3:uid="{98F2A6E9-BAE1-480F-A80A-4D6DC6DC3016}" name="Observation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371F282-879F-4D57-80E0-BED54D8F6652}" name="Tableau24" displayName="Tableau24" ref="J8:P17" totalsRowShown="0" headerRowDxfId="24" headerRowBorderDxfId="23" tableBorderDxfId="22" totalsRowBorderDxfId="21">
  <autoFilter ref="J8:P17" xr:uid="{D371F282-879F-4D57-80E0-BED54D8F6652}"/>
  <tableColumns count="7">
    <tableColumn id="1" xr3:uid="{0017BD3E-D207-451C-878F-98FC809D4EC3}" name="Temps" dataDxfId="20"/>
    <tableColumn id="2" xr3:uid="{DF5F9AA9-458A-475D-8F6B-D5F7C9AB1BAD}" name="Qté Produite _x000a_Poste 2" dataDxfId="19">
      <calculatedColumnFormula>SUM(K1:K8)</calculatedColumnFormula>
    </tableColumn>
    <tableColumn id="3" xr3:uid="{FE886074-387B-4A0D-8C85-2E2F7055A6B1}" name="Efficience _x000a_Poste 2" dataDxfId="18" dataCellStyle="Pourcentage">
      <calculatedColumnFormula>IFERROR(K9/M9,"")</calculatedColumnFormula>
    </tableColumn>
    <tableColumn id="4" xr3:uid="{41EB1EFE-A126-464C-B5EB-26A779CDF91D}" name="Objectif" dataDxfId="17"/>
    <tableColumn id="5" xr3:uid="{9E178193-9868-4B94-839C-0762C18AFAF1}" name="Rebut Poste 2" dataDxfId="16">
      <calculatedColumnFormula>SUM(N1:N8)</calculatedColumnFormula>
    </tableColumn>
    <tableColumn id="6" xr3:uid="{C476405D-7C40-44D9-AA23-928C63A1E613}" name="Taux de Rebut_x000a_Poste 2" dataDxfId="15" dataCellStyle="Pourcentage">
      <calculatedColumnFormula>IFERROR(N9/(N9+K9), "")</calculatedColumnFormula>
    </tableColumn>
    <tableColumn id="7" xr3:uid="{0DA7B9A9-F90A-4603-B618-0699108FDB4D}" name="Objectif rebut" dataDxfId="14" dataCellStyle="Pourcentage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193D34-DB65-4A92-A44F-70380C39F7E4}" name="Tableau2" displayName="Tableau2" ref="B8:I17" totalsRowShown="0" headerRowDxfId="13" headerRowBorderDxfId="12" tableBorderDxfId="11" totalsRowBorderDxfId="10">
  <autoFilter ref="B8:I17" xr:uid="{5B193D34-DB65-4A92-A44F-70380C39F7E4}"/>
  <tableColumns count="8">
    <tableColumn id="1" xr3:uid="{E0A6F1AB-0523-4457-A4B1-0972607DA478}" name="Temps" dataDxfId="9"/>
    <tableColumn id="2" xr3:uid="{BFDEC6FF-7D51-4280-9E23-192B0D145DA4}" name="Qté Produite _x000a_Poste 1" dataDxfId="8"/>
    <tableColumn id="3" xr3:uid="{E1B223AF-0375-499B-92E4-06E42DF3DB14}" name="Efficience _x000a_Poste 1" dataDxfId="7" dataCellStyle="Pourcentage">
      <calculatedColumnFormula>IFERROR(C9/E9,"")</calculatedColumnFormula>
    </tableColumn>
    <tableColumn id="4" xr3:uid="{75E088EF-637B-4F4A-B193-8F4B1908483A}" name="Objectif" dataDxfId="6"/>
    <tableColumn id="5" xr3:uid="{E0801F5B-48C9-45C7-987F-91AB237AF12F}" name="Colonne1" dataDxfId="5">
      <calculatedColumnFormula>SUM(F1:F8)</calculatedColumnFormula>
    </tableColumn>
    <tableColumn id="6" xr3:uid="{990B4127-67E6-4B74-884A-FE96DE8A672C}" name="Taux de Rebut_x000a_Poste 1" dataDxfId="4" dataCellStyle="Pourcentage">
      <calculatedColumnFormula>IFERROR(F9/(F9+C9), "")</calculatedColumnFormula>
    </tableColumn>
    <tableColumn id="7" xr3:uid="{3375E247-DABA-4AA1-81E5-A88215E754E3}" name="Objectif rebut" dataDxfId="3" dataCellStyle="Pourcentage"/>
    <tableColumn id="8" xr3:uid="{7BAC28B5-DE1E-473F-A5AC-1FA0F96D2514}" name="Colonne2" dataDxfId="2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2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9074-0BF0-4EC5-BACD-89991FEE624B}">
  <dimension ref="A3:I20"/>
  <sheetViews>
    <sheetView workbookViewId="0">
      <selection activeCell="D10" sqref="D10"/>
    </sheetView>
  </sheetViews>
  <sheetFormatPr baseColWidth="10" defaultRowHeight="15" x14ac:dyDescent="0.25"/>
  <cols>
    <col min="1" max="1" width="21.42578125" bestFit="1" customWidth="1"/>
    <col min="2" max="2" width="22.5703125" bestFit="1" customWidth="1"/>
    <col min="3" max="3" width="23" bestFit="1" customWidth="1"/>
    <col min="4" max="4" width="26.140625" bestFit="1" customWidth="1"/>
  </cols>
  <sheetData>
    <row r="3" spans="1:9" x14ac:dyDescent="0.25">
      <c r="A3" s="61"/>
      <c r="B3" s="62"/>
      <c r="C3" s="63"/>
    </row>
    <row r="4" spans="1:9" x14ac:dyDescent="0.25">
      <c r="A4" s="64"/>
      <c r="B4" s="65"/>
      <c r="C4" s="66"/>
    </row>
    <row r="5" spans="1:9" x14ac:dyDescent="0.25">
      <c r="A5" s="64"/>
      <c r="B5" s="65"/>
      <c r="C5" s="66"/>
    </row>
    <row r="6" spans="1:9" x14ac:dyDescent="0.25">
      <c r="A6" s="64"/>
      <c r="B6" s="65"/>
      <c r="C6" s="66"/>
    </row>
    <row r="7" spans="1:9" x14ac:dyDescent="0.25">
      <c r="A7" s="64"/>
      <c r="B7" s="65"/>
      <c r="C7" s="66"/>
      <c r="G7" s="1" t="s">
        <v>24</v>
      </c>
      <c r="H7" s="1" t="s">
        <v>25</v>
      </c>
      <c r="I7" s="1" t="s">
        <v>26</v>
      </c>
    </row>
    <row r="8" spans="1:9" x14ac:dyDescent="0.25">
      <c r="A8" s="64"/>
      <c r="B8" s="65"/>
      <c r="C8" s="66"/>
      <c r="G8" s="1" t="s">
        <v>16</v>
      </c>
      <c r="H8" s="1"/>
      <c r="I8" s="1">
        <v>18000</v>
      </c>
    </row>
    <row r="9" spans="1:9" x14ac:dyDescent="0.25">
      <c r="A9" s="64"/>
      <c r="B9" s="65"/>
      <c r="C9" s="66"/>
      <c r="G9" s="1" t="s">
        <v>17</v>
      </c>
      <c r="H9" s="1"/>
      <c r="I9" s="1">
        <v>18000</v>
      </c>
    </row>
    <row r="10" spans="1:9" x14ac:dyDescent="0.25">
      <c r="A10" s="64"/>
      <c r="B10" s="65"/>
      <c r="C10" s="66"/>
      <c r="G10" s="1" t="s">
        <v>18</v>
      </c>
      <c r="H10" s="1"/>
      <c r="I10" s="1">
        <v>18000</v>
      </c>
    </row>
    <row r="11" spans="1:9" x14ac:dyDescent="0.25">
      <c r="A11" s="64"/>
      <c r="B11" s="65"/>
      <c r="C11" s="66"/>
      <c r="G11" s="1" t="s">
        <v>19</v>
      </c>
      <c r="H11" s="1"/>
      <c r="I11" s="1">
        <v>18000</v>
      </c>
    </row>
    <row r="12" spans="1:9" x14ac:dyDescent="0.25">
      <c r="A12" s="64"/>
      <c r="B12" s="65"/>
      <c r="C12" s="66"/>
      <c r="G12" s="1" t="s">
        <v>20</v>
      </c>
      <c r="H12" s="1"/>
      <c r="I12" s="1">
        <v>18000</v>
      </c>
    </row>
    <row r="13" spans="1:9" x14ac:dyDescent="0.25">
      <c r="A13" s="64"/>
      <c r="B13" s="65"/>
      <c r="C13" s="66"/>
      <c r="G13" s="1" t="s">
        <v>21</v>
      </c>
      <c r="H13" s="1"/>
      <c r="I13" s="1">
        <v>18000</v>
      </c>
    </row>
    <row r="14" spans="1:9" x14ac:dyDescent="0.25">
      <c r="A14" s="64"/>
      <c r="B14" s="65"/>
      <c r="C14" s="66"/>
      <c r="G14" s="1" t="s">
        <v>22</v>
      </c>
      <c r="H14" s="1"/>
      <c r="I14" s="1">
        <v>18000</v>
      </c>
    </row>
    <row r="15" spans="1:9" x14ac:dyDescent="0.25">
      <c r="A15" s="64"/>
      <c r="B15" s="65"/>
      <c r="C15" s="66"/>
      <c r="G15" s="1" t="s">
        <v>23</v>
      </c>
      <c r="H15" s="1"/>
      <c r="I15" s="1">
        <v>18000</v>
      </c>
    </row>
    <row r="16" spans="1:9" x14ac:dyDescent="0.25">
      <c r="A16" s="64"/>
      <c r="B16" s="65"/>
      <c r="C16" s="66"/>
    </row>
    <row r="17" spans="1:3" x14ac:dyDescent="0.25">
      <c r="A17" s="64"/>
      <c r="B17" s="65"/>
      <c r="C17" s="66"/>
    </row>
    <row r="18" spans="1:3" x14ac:dyDescent="0.25">
      <c r="A18" s="64"/>
      <c r="B18" s="65"/>
      <c r="C18" s="66"/>
    </row>
    <row r="19" spans="1:3" x14ac:dyDescent="0.25">
      <c r="A19" s="64"/>
      <c r="B19" s="65"/>
      <c r="C19" s="66"/>
    </row>
    <row r="20" spans="1:3" x14ac:dyDescent="0.25">
      <c r="A20" s="67"/>
      <c r="B20" s="68"/>
      <c r="C20" s="69"/>
    </row>
  </sheetData>
  <phoneticPr fontId="2" type="noConversion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FAE60-8A64-474C-9B70-FB3CE102EF2C}">
  <dimension ref="A1:C11"/>
  <sheetViews>
    <sheetView workbookViewId="0">
      <selection activeCell="G12" sqref="G12"/>
    </sheetView>
  </sheetViews>
  <sheetFormatPr baseColWidth="10" defaultRowHeight="15" x14ac:dyDescent="0.25"/>
  <sheetData>
    <row r="1" spans="1:3" x14ac:dyDescent="0.25">
      <c r="A1" t="s">
        <v>49</v>
      </c>
      <c r="C1" t="s">
        <v>72</v>
      </c>
    </row>
    <row r="2" spans="1:3" x14ac:dyDescent="0.25">
      <c r="A2" t="s">
        <v>2</v>
      </c>
      <c r="C2" t="s">
        <v>73</v>
      </c>
    </row>
    <row r="3" spans="1:3" x14ac:dyDescent="0.25">
      <c r="A3" t="s">
        <v>50</v>
      </c>
      <c r="C3" t="s">
        <v>74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6</v>
      </c>
    </row>
    <row r="7" spans="1:3" x14ac:dyDescent="0.25">
      <c r="A7" t="s">
        <v>5</v>
      </c>
    </row>
    <row r="8" spans="1:3" x14ac:dyDescent="0.25">
      <c r="A8" t="s">
        <v>7</v>
      </c>
    </row>
    <row r="9" spans="1:3" x14ac:dyDescent="0.25">
      <c r="A9" t="s">
        <v>8</v>
      </c>
    </row>
    <row r="10" spans="1:3" x14ac:dyDescent="0.25">
      <c r="A10" t="s">
        <v>9</v>
      </c>
    </row>
    <row r="11" spans="1:3" x14ac:dyDescent="0.25">
      <c r="A1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97713-B88B-4151-9273-63A37273BB51}">
  <dimension ref="A1:O535"/>
  <sheetViews>
    <sheetView tabSelected="1" workbookViewId="0">
      <pane xSplit="1" ySplit="1" topLeftCell="B405" activePane="bottomRight" state="frozen"/>
      <selection pane="topRight" activeCell="B1" sqref="B1"/>
      <selection pane="bottomLeft" activeCell="A2" sqref="A2"/>
      <selection pane="bottomRight" activeCell="H419" sqref="H419"/>
    </sheetView>
  </sheetViews>
  <sheetFormatPr baseColWidth="10" defaultRowHeight="15" x14ac:dyDescent="0.25"/>
  <cols>
    <col min="1" max="1" width="26" style="31" customWidth="1"/>
    <col min="2" max="9" width="18.140625" customWidth="1"/>
    <col min="10" max="10" width="18.140625" style="38" customWidth="1"/>
    <col min="11" max="11" width="18.140625" customWidth="1"/>
    <col min="12" max="12" width="41.140625" style="58" customWidth="1"/>
    <col min="14" max="14" width="21.42578125" bestFit="1" customWidth="1"/>
    <col min="15" max="15" width="22.5703125" bestFit="1" customWidth="1"/>
    <col min="16" max="16" width="20.5703125" bestFit="1" customWidth="1"/>
    <col min="17" max="17" width="21.42578125" bestFit="1" customWidth="1"/>
    <col min="18" max="18" width="22.5703125" bestFit="1" customWidth="1"/>
    <col min="19" max="19" width="20.5703125" bestFit="1" customWidth="1"/>
  </cols>
  <sheetData>
    <row r="1" spans="1:15" ht="32.25" thickBot="1" x14ac:dyDescent="0.3">
      <c r="A1" s="30" t="s">
        <v>0</v>
      </c>
      <c r="B1" s="28" t="s">
        <v>1</v>
      </c>
      <c r="C1" s="28" t="s">
        <v>12</v>
      </c>
      <c r="D1" s="28" t="s">
        <v>71</v>
      </c>
      <c r="E1" s="28" t="s">
        <v>13</v>
      </c>
      <c r="F1" s="28" t="s">
        <v>37</v>
      </c>
      <c r="G1" s="29" t="s">
        <v>38</v>
      </c>
      <c r="H1" s="29" t="s">
        <v>77</v>
      </c>
      <c r="I1" s="29" t="s">
        <v>78</v>
      </c>
      <c r="J1" s="35" t="s">
        <v>36</v>
      </c>
      <c r="K1" s="52" t="s">
        <v>68</v>
      </c>
      <c r="L1" s="28" t="s">
        <v>11</v>
      </c>
    </row>
    <row r="2" spans="1:15" ht="24.95" customHeight="1" x14ac:dyDescent="0.25">
      <c r="A2" s="26">
        <v>45943</v>
      </c>
      <c r="B2" s="11">
        <v>1</v>
      </c>
      <c r="C2" s="11" t="s">
        <v>7</v>
      </c>
      <c r="D2" s="11"/>
      <c r="E2" s="11">
        <v>100000</v>
      </c>
      <c r="F2" s="11">
        <v>100000</v>
      </c>
      <c r="G2" s="27"/>
      <c r="H2" s="27"/>
      <c r="I2" s="27"/>
      <c r="J2" s="36" t="str">
        <f t="shared" ref="J2:J17" si="0">IFERROR(H2/(H2+G2), "")</f>
        <v/>
      </c>
      <c r="K2" s="53"/>
      <c r="L2" s="12"/>
      <c r="N2" s="3" t="s">
        <v>14</v>
      </c>
      <c r="O2" t="s">
        <v>64</v>
      </c>
    </row>
    <row r="3" spans="1:15" ht="24.95" customHeight="1" x14ac:dyDescent="0.25">
      <c r="A3" s="17">
        <v>45943</v>
      </c>
      <c r="B3" s="1">
        <v>2</v>
      </c>
      <c r="C3" s="11" t="s">
        <v>7</v>
      </c>
      <c r="D3" s="11"/>
      <c r="E3" s="1">
        <v>100000</v>
      </c>
      <c r="F3" s="1">
        <v>77000</v>
      </c>
      <c r="G3" s="23"/>
      <c r="H3" s="23"/>
      <c r="I3" s="23"/>
      <c r="J3" s="24" t="str">
        <f t="shared" si="0"/>
        <v/>
      </c>
      <c r="K3" s="54"/>
      <c r="L3" s="18"/>
      <c r="N3" s="4" t="s">
        <v>3</v>
      </c>
      <c r="O3">
        <v>10819550</v>
      </c>
    </row>
    <row r="4" spans="1:15" ht="24.95" customHeight="1" x14ac:dyDescent="0.25">
      <c r="A4" s="17">
        <v>45944</v>
      </c>
      <c r="B4" s="1">
        <v>1</v>
      </c>
      <c r="C4" s="11" t="s">
        <v>8</v>
      </c>
      <c r="D4" s="11"/>
      <c r="E4" s="1">
        <v>120000</v>
      </c>
      <c r="F4" s="1">
        <v>108800</v>
      </c>
      <c r="G4" s="23"/>
      <c r="H4" s="23"/>
      <c r="I4" s="23"/>
      <c r="J4" s="24" t="str">
        <f t="shared" si="0"/>
        <v/>
      </c>
      <c r="K4" s="54"/>
      <c r="L4" s="18"/>
      <c r="N4" s="4" t="s">
        <v>2</v>
      </c>
      <c r="O4">
        <v>9631050</v>
      </c>
    </row>
    <row r="5" spans="1:15" ht="24.95" customHeight="1" x14ac:dyDescent="0.25">
      <c r="A5" s="17">
        <v>45944</v>
      </c>
      <c r="B5" s="1">
        <v>2</v>
      </c>
      <c r="C5" s="11" t="s">
        <v>8</v>
      </c>
      <c r="D5" s="11"/>
      <c r="E5" s="1">
        <v>120000</v>
      </c>
      <c r="F5" s="1">
        <v>128000</v>
      </c>
      <c r="G5" s="23"/>
      <c r="H5" s="23"/>
      <c r="I5" s="23"/>
      <c r="J5" s="24" t="str">
        <f t="shared" si="0"/>
        <v/>
      </c>
      <c r="K5" s="54"/>
      <c r="L5" s="18"/>
      <c r="N5" s="4" t="s">
        <v>8</v>
      </c>
      <c r="O5">
        <v>2649800</v>
      </c>
    </row>
    <row r="6" spans="1:15" ht="24.95" customHeight="1" x14ac:dyDescent="0.25">
      <c r="A6" s="17">
        <v>45945</v>
      </c>
      <c r="B6" s="1">
        <v>1</v>
      </c>
      <c r="C6" s="11" t="s">
        <v>7</v>
      </c>
      <c r="D6" s="11"/>
      <c r="E6" s="1">
        <v>120000</v>
      </c>
      <c r="F6" s="1">
        <v>105600</v>
      </c>
      <c r="G6" s="23"/>
      <c r="H6" s="23"/>
      <c r="I6" s="23"/>
      <c r="J6" s="24" t="str">
        <f t="shared" si="0"/>
        <v/>
      </c>
      <c r="K6" s="54"/>
      <c r="L6" s="18"/>
      <c r="N6" s="4" t="s">
        <v>7</v>
      </c>
      <c r="O6">
        <v>2460580</v>
      </c>
    </row>
    <row r="7" spans="1:15" ht="24.95" customHeight="1" x14ac:dyDescent="0.25">
      <c r="A7" s="17">
        <v>45945</v>
      </c>
      <c r="B7" s="1">
        <v>2</v>
      </c>
      <c r="C7" s="11" t="s">
        <v>7</v>
      </c>
      <c r="D7" s="11"/>
      <c r="E7" s="1">
        <v>33000</v>
      </c>
      <c r="F7" s="1">
        <v>12800</v>
      </c>
      <c r="G7" s="23"/>
      <c r="H7" s="23"/>
      <c r="I7" s="23"/>
      <c r="J7" s="24" t="str">
        <f t="shared" si="0"/>
        <v/>
      </c>
      <c r="K7" s="54"/>
      <c r="L7" s="18"/>
      <c r="N7" s="4" t="s">
        <v>15</v>
      </c>
      <c r="O7">
        <v>25560980</v>
      </c>
    </row>
    <row r="8" spans="1:15" ht="24.95" customHeight="1" x14ac:dyDescent="0.25">
      <c r="A8" s="17">
        <v>45945</v>
      </c>
      <c r="B8" s="1">
        <v>2</v>
      </c>
      <c r="C8" s="11" t="s">
        <v>8</v>
      </c>
      <c r="D8" s="11"/>
      <c r="E8" s="1">
        <v>59000</v>
      </c>
      <c r="F8" s="1">
        <v>28000</v>
      </c>
      <c r="G8" s="23"/>
      <c r="H8" s="23"/>
      <c r="I8" s="23"/>
      <c r="J8" s="24" t="str">
        <f t="shared" si="0"/>
        <v/>
      </c>
      <c r="K8" s="54"/>
      <c r="L8" s="18"/>
    </row>
    <row r="9" spans="1:15" ht="24.95" customHeight="1" x14ac:dyDescent="0.25">
      <c r="A9" s="17">
        <v>45946</v>
      </c>
      <c r="B9" s="1">
        <v>1</v>
      </c>
      <c r="C9" s="11" t="s">
        <v>7</v>
      </c>
      <c r="D9" s="11"/>
      <c r="E9" s="1">
        <v>20000</v>
      </c>
      <c r="F9" s="1">
        <v>47000</v>
      </c>
      <c r="G9" s="23"/>
      <c r="H9" s="23"/>
      <c r="I9" s="23"/>
      <c r="J9" s="24" t="str">
        <f t="shared" si="0"/>
        <v/>
      </c>
      <c r="K9" s="54"/>
      <c r="L9" s="18"/>
    </row>
    <row r="10" spans="1:15" ht="24.95" customHeight="1" x14ac:dyDescent="0.25">
      <c r="A10" s="17">
        <v>45946</v>
      </c>
      <c r="B10" s="1">
        <v>1</v>
      </c>
      <c r="C10" s="11" t="s">
        <v>8</v>
      </c>
      <c r="D10" s="11"/>
      <c r="E10" s="1">
        <v>31000</v>
      </c>
      <c r="F10" s="1">
        <v>32000</v>
      </c>
      <c r="G10" s="23"/>
      <c r="H10" s="23"/>
      <c r="I10" s="23"/>
      <c r="J10" s="24" t="str">
        <f t="shared" si="0"/>
        <v/>
      </c>
      <c r="K10" s="54"/>
      <c r="L10" s="18"/>
    </row>
    <row r="11" spans="1:15" ht="24.95" customHeight="1" x14ac:dyDescent="0.25">
      <c r="A11" s="17">
        <v>45946</v>
      </c>
      <c r="B11" s="1">
        <v>1</v>
      </c>
      <c r="C11" s="11" t="s">
        <v>3</v>
      </c>
      <c r="D11" s="11"/>
      <c r="E11" s="1">
        <v>70000</v>
      </c>
      <c r="F11" s="1">
        <v>4800</v>
      </c>
      <c r="G11" s="23"/>
      <c r="H11" s="23"/>
      <c r="I11" s="23"/>
      <c r="J11" s="24" t="str">
        <f t="shared" si="0"/>
        <v/>
      </c>
      <c r="K11" s="54"/>
      <c r="L11" s="18"/>
    </row>
    <row r="12" spans="1:15" ht="24.95" customHeight="1" x14ac:dyDescent="0.25">
      <c r="A12" s="17">
        <v>45946</v>
      </c>
      <c r="B12" s="1">
        <v>2</v>
      </c>
      <c r="C12" s="11" t="s">
        <v>3</v>
      </c>
      <c r="D12" s="11"/>
      <c r="E12" s="1">
        <v>140000</v>
      </c>
      <c r="F12" s="1">
        <v>86900</v>
      </c>
      <c r="G12" s="23"/>
      <c r="H12" s="23"/>
      <c r="I12" s="23"/>
      <c r="J12" s="24" t="str">
        <f t="shared" si="0"/>
        <v/>
      </c>
      <c r="K12" s="54"/>
      <c r="L12" s="18"/>
    </row>
    <row r="13" spans="1:15" ht="24.95" customHeight="1" x14ac:dyDescent="0.25">
      <c r="A13" s="17">
        <v>45947</v>
      </c>
      <c r="B13" s="1">
        <v>1</v>
      </c>
      <c r="C13" s="11" t="s">
        <v>2</v>
      </c>
      <c r="D13" s="11"/>
      <c r="E13" s="1">
        <v>140000</v>
      </c>
      <c r="F13" s="1">
        <v>131600</v>
      </c>
      <c r="G13" s="23"/>
      <c r="H13" s="23"/>
      <c r="I13" s="23"/>
      <c r="J13" s="24" t="str">
        <f t="shared" si="0"/>
        <v/>
      </c>
      <c r="K13" s="54"/>
      <c r="L13" s="18"/>
    </row>
    <row r="14" spans="1:15" ht="24.95" customHeight="1" x14ac:dyDescent="0.25">
      <c r="A14" s="17">
        <v>45947</v>
      </c>
      <c r="B14" s="1">
        <v>2</v>
      </c>
      <c r="C14" s="11" t="s">
        <v>2</v>
      </c>
      <c r="D14" s="11"/>
      <c r="E14" s="1">
        <v>140000</v>
      </c>
      <c r="F14" s="1">
        <v>132000</v>
      </c>
      <c r="G14" s="23"/>
      <c r="H14" s="23"/>
      <c r="I14" s="23"/>
      <c r="J14" s="24" t="str">
        <f t="shared" si="0"/>
        <v/>
      </c>
      <c r="K14" s="54"/>
      <c r="L14" s="18"/>
    </row>
    <row r="15" spans="1:15" ht="24.95" customHeight="1" x14ac:dyDescent="0.25">
      <c r="A15" s="17">
        <v>45947</v>
      </c>
      <c r="B15" s="1">
        <v>3</v>
      </c>
      <c r="C15" s="11" t="s">
        <v>2</v>
      </c>
      <c r="D15" s="11"/>
      <c r="E15" s="1">
        <v>140000</v>
      </c>
      <c r="F15" s="1">
        <v>146000</v>
      </c>
      <c r="G15" s="23"/>
      <c r="H15" s="23"/>
      <c r="I15" s="23"/>
      <c r="J15" s="24" t="str">
        <f t="shared" si="0"/>
        <v/>
      </c>
      <c r="K15" s="54"/>
      <c r="L15" s="18"/>
    </row>
    <row r="16" spans="1:15" ht="24.95" customHeight="1" x14ac:dyDescent="0.25">
      <c r="A16" s="17">
        <v>45948</v>
      </c>
      <c r="B16" s="1">
        <v>1</v>
      </c>
      <c r="C16" s="11" t="s">
        <v>3</v>
      </c>
      <c r="D16" s="11"/>
      <c r="E16" s="1">
        <v>140000</v>
      </c>
      <c r="F16" s="1">
        <v>112300</v>
      </c>
      <c r="G16" s="23"/>
      <c r="H16" s="23"/>
      <c r="I16" s="23"/>
      <c r="J16" s="24" t="str">
        <f t="shared" si="0"/>
        <v/>
      </c>
      <c r="K16" s="54"/>
      <c r="L16" s="18"/>
    </row>
    <row r="17" spans="1:12" ht="24.95" customHeight="1" x14ac:dyDescent="0.25">
      <c r="A17" s="17">
        <v>45950</v>
      </c>
      <c r="B17" s="1">
        <v>1</v>
      </c>
      <c r="C17" s="11" t="s">
        <v>2</v>
      </c>
      <c r="D17" s="11"/>
      <c r="E17" s="1">
        <v>140000</v>
      </c>
      <c r="F17" s="1">
        <v>120000</v>
      </c>
      <c r="G17" s="23"/>
      <c r="H17" s="23"/>
      <c r="I17" s="23"/>
      <c r="J17" s="24" t="str">
        <f t="shared" si="0"/>
        <v/>
      </c>
      <c r="K17" s="54"/>
      <c r="L17" s="18"/>
    </row>
    <row r="18" spans="1:12" ht="24.95" customHeight="1" x14ac:dyDescent="0.25">
      <c r="A18" s="17">
        <v>45950</v>
      </c>
      <c r="B18" s="1">
        <v>2</v>
      </c>
      <c r="C18" s="11" t="s">
        <v>2</v>
      </c>
      <c r="D18" s="11"/>
      <c r="E18" s="1">
        <v>140000</v>
      </c>
      <c r="F18" s="1">
        <v>144000</v>
      </c>
      <c r="G18" s="23"/>
      <c r="H18" s="23"/>
      <c r="I18" s="23"/>
      <c r="J18" s="24"/>
      <c r="K18" s="54"/>
      <c r="L18" s="18"/>
    </row>
    <row r="19" spans="1:12" ht="24.95" customHeight="1" x14ac:dyDescent="0.25">
      <c r="A19" s="17">
        <v>45951</v>
      </c>
      <c r="B19" s="1">
        <v>1</v>
      </c>
      <c r="C19" s="11" t="s">
        <v>3</v>
      </c>
      <c r="D19" s="11"/>
      <c r="E19" s="1">
        <v>140000</v>
      </c>
      <c r="F19" s="1">
        <v>72000</v>
      </c>
      <c r="G19" s="23"/>
      <c r="H19" s="23"/>
      <c r="I19" s="23"/>
      <c r="J19" s="24" t="str">
        <f>IFERROR(H19/(H19+G19), "")</f>
        <v/>
      </c>
      <c r="K19" s="54"/>
      <c r="L19" s="18"/>
    </row>
    <row r="20" spans="1:12" ht="24.95" customHeight="1" x14ac:dyDescent="0.25">
      <c r="A20" s="17">
        <v>45951</v>
      </c>
      <c r="B20" s="1">
        <v>2</v>
      </c>
      <c r="C20" s="11" t="s">
        <v>3</v>
      </c>
      <c r="D20" s="11"/>
      <c r="E20" s="1">
        <v>140000</v>
      </c>
      <c r="F20" s="1">
        <v>62400</v>
      </c>
      <c r="G20" s="23"/>
      <c r="H20" s="23"/>
      <c r="I20" s="23"/>
      <c r="J20" s="24" t="str">
        <f>IFERROR(H20/(H20+G20), "")</f>
        <v/>
      </c>
      <c r="K20" s="54"/>
      <c r="L20" s="18"/>
    </row>
    <row r="21" spans="1:12" ht="24.95" customHeight="1" x14ac:dyDescent="0.25">
      <c r="A21" s="17">
        <v>45952</v>
      </c>
      <c r="B21" s="1">
        <v>1</v>
      </c>
      <c r="C21" s="11" t="s">
        <v>2</v>
      </c>
      <c r="D21" s="11"/>
      <c r="E21" s="1">
        <v>140000</v>
      </c>
      <c r="F21" s="1">
        <v>134400</v>
      </c>
      <c r="G21" s="23">
        <v>16571</v>
      </c>
      <c r="H21" s="23">
        <v>130</v>
      </c>
      <c r="I21" s="23"/>
      <c r="J21" s="24">
        <f>IFERROR(H21/(H21+G21), "")</f>
        <v>7.7839650320340103E-3</v>
      </c>
      <c r="K21" s="54"/>
      <c r="L21" s="18"/>
    </row>
    <row r="22" spans="1:12" ht="24.95" customHeight="1" x14ac:dyDescent="0.25">
      <c r="A22" s="17">
        <v>45952</v>
      </c>
      <c r="B22" s="1">
        <v>2</v>
      </c>
      <c r="C22" s="11" t="s">
        <v>2</v>
      </c>
      <c r="D22" s="11"/>
      <c r="E22" s="1">
        <v>70000</v>
      </c>
      <c r="F22" s="1">
        <v>53700</v>
      </c>
      <c r="G22" s="23">
        <v>6587</v>
      </c>
      <c r="H22" s="23">
        <v>20</v>
      </c>
      <c r="I22" s="23"/>
      <c r="J22" s="24">
        <f>IFERROR(H22/(H22+G22), "")</f>
        <v>3.0270924776751931E-3</v>
      </c>
      <c r="K22" s="54"/>
      <c r="L22" s="18"/>
    </row>
    <row r="23" spans="1:12" ht="24.95" customHeight="1" x14ac:dyDescent="0.25">
      <c r="A23" s="19">
        <v>45952</v>
      </c>
      <c r="B23" s="2">
        <v>2</v>
      </c>
      <c r="C23" s="11" t="s">
        <v>3</v>
      </c>
      <c r="D23" s="59"/>
      <c r="E23" s="2">
        <v>70000</v>
      </c>
      <c r="F23" s="2">
        <v>101600</v>
      </c>
      <c r="G23" s="25">
        <v>11228</v>
      </c>
      <c r="H23" s="25">
        <v>35</v>
      </c>
      <c r="I23" s="25"/>
      <c r="J23" s="24">
        <f>IFERROR(H23/(H23+G23), "")</f>
        <v>3.1075201988812928E-3</v>
      </c>
      <c r="K23" s="55"/>
      <c r="L23" s="20"/>
    </row>
    <row r="24" spans="1:12" ht="24.95" customHeight="1" x14ac:dyDescent="0.25">
      <c r="A24" s="19">
        <v>45953</v>
      </c>
      <c r="B24" s="2">
        <v>1</v>
      </c>
      <c r="C24" s="11" t="s">
        <v>3</v>
      </c>
      <c r="D24" s="59"/>
      <c r="E24" s="2">
        <v>140000</v>
      </c>
      <c r="F24" s="2">
        <v>146200</v>
      </c>
      <c r="G24" s="25">
        <v>15851</v>
      </c>
      <c r="H24" s="25">
        <v>64</v>
      </c>
      <c r="I24" s="25"/>
      <c r="J24" s="37">
        <f t="shared" ref="J24:J31" si="1">IFERROR(H24/(H24+G24), "")</f>
        <v>4.0213634935595353E-3</v>
      </c>
      <c r="K24" s="55"/>
      <c r="L24" s="20"/>
    </row>
    <row r="25" spans="1:12" ht="24.95" customHeight="1" x14ac:dyDescent="0.25">
      <c r="A25" s="19">
        <v>45953</v>
      </c>
      <c r="B25" s="2">
        <v>2</v>
      </c>
      <c r="C25" s="11" t="s">
        <v>3</v>
      </c>
      <c r="D25" s="11"/>
      <c r="E25" s="1">
        <v>140000</v>
      </c>
      <c r="F25" s="2">
        <v>147000</v>
      </c>
      <c r="G25" s="25">
        <v>16341</v>
      </c>
      <c r="H25" s="25">
        <v>61</v>
      </c>
      <c r="I25" s="25"/>
      <c r="J25" s="37">
        <f t="shared" si="1"/>
        <v>3.7190586513839775E-3</v>
      </c>
      <c r="K25" s="55"/>
      <c r="L25" s="20"/>
    </row>
    <row r="26" spans="1:12" ht="24.95" customHeight="1" x14ac:dyDescent="0.25">
      <c r="A26" s="19">
        <v>45954</v>
      </c>
      <c r="B26" s="2">
        <v>1</v>
      </c>
      <c r="C26" s="11"/>
      <c r="D26" s="11"/>
      <c r="E26" s="1">
        <v>140000</v>
      </c>
      <c r="F26" s="2">
        <v>134400</v>
      </c>
      <c r="G26" s="25">
        <v>16562</v>
      </c>
      <c r="H26" s="25">
        <v>78</v>
      </c>
      <c r="I26" s="25"/>
      <c r="J26" s="37">
        <f t="shared" si="1"/>
        <v>4.6874999999999998E-3</v>
      </c>
      <c r="K26" s="55"/>
      <c r="L26" s="20"/>
    </row>
    <row r="27" spans="1:12" ht="24.95" customHeight="1" x14ac:dyDescent="0.25">
      <c r="A27" s="19">
        <v>45954</v>
      </c>
      <c r="B27" s="2">
        <v>2</v>
      </c>
      <c r="C27" s="11"/>
      <c r="D27" s="11"/>
      <c r="E27" s="1">
        <v>140000</v>
      </c>
      <c r="F27" s="2">
        <v>145000</v>
      </c>
      <c r="G27" s="25"/>
      <c r="H27" s="25"/>
      <c r="I27" s="25"/>
      <c r="J27" s="37" t="str">
        <f t="shared" si="1"/>
        <v/>
      </c>
      <c r="K27" s="55"/>
      <c r="L27" s="20"/>
    </row>
    <row r="28" spans="1:12" ht="24.95" customHeight="1" x14ac:dyDescent="0.25">
      <c r="A28" s="19">
        <v>45954</v>
      </c>
      <c r="B28" s="2">
        <v>2</v>
      </c>
      <c r="C28" s="11"/>
      <c r="D28" s="11"/>
      <c r="E28" s="1">
        <v>140000</v>
      </c>
      <c r="F28" s="2">
        <v>134400</v>
      </c>
      <c r="G28" s="25">
        <v>14844</v>
      </c>
      <c r="H28" s="25">
        <v>30</v>
      </c>
      <c r="I28" s="25"/>
      <c r="J28" s="37">
        <f t="shared" si="1"/>
        <v>2.0169423154497781E-3</v>
      </c>
      <c r="K28" s="55"/>
      <c r="L28" s="20"/>
    </row>
    <row r="29" spans="1:12" ht="24.95" customHeight="1" x14ac:dyDescent="0.25">
      <c r="A29" s="19">
        <v>45954</v>
      </c>
      <c r="B29" s="2">
        <v>3</v>
      </c>
      <c r="C29" s="11"/>
      <c r="D29" s="11"/>
      <c r="E29" s="1">
        <v>140000</v>
      </c>
      <c r="F29" s="2">
        <v>145000</v>
      </c>
      <c r="G29" s="25">
        <v>16966</v>
      </c>
      <c r="H29" s="25">
        <v>93</v>
      </c>
      <c r="I29" s="25"/>
      <c r="J29" s="37">
        <f t="shared" si="1"/>
        <v>5.4516677413681928E-3</v>
      </c>
      <c r="K29" s="55"/>
      <c r="L29" s="20"/>
    </row>
    <row r="30" spans="1:12" ht="24.95" customHeight="1" x14ac:dyDescent="0.25">
      <c r="A30" s="19">
        <v>45955</v>
      </c>
      <c r="B30" s="2">
        <v>1</v>
      </c>
      <c r="C30" s="11" t="s">
        <v>3</v>
      </c>
      <c r="D30" s="11"/>
      <c r="E30" s="1">
        <v>140000</v>
      </c>
      <c r="F30" s="2">
        <v>134400</v>
      </c>
      <c r="G30" s="25"/>
      <c r="H30" s="25"/>
      <c r="I30" s="25"/>
      <c r="J30" s="37" t="str">
        <f t="shared" si="1"/>
        <v/>
      </c>
      <c r="K30" s="55"/>
      <c r="L30" s="20"/>
    </row>
    <row r="31" spans="1:12" ht="24.95" customHeight="1" x14ac:dyDescent="0.25">
      <c r="A31" s="19">
        <v>45955</v>
      </c>
      <c r="B31" s="2">
        <v>2</v>
      </c>
      <c r="C31" s="11" t="s">
        <v>3</v>
      </c>
      <c r="D31" s="11"/>
      <c r="E31" s="1">
        <v>140000</v>
      </c>
      <c r="F31" s="2">
        <v>100000</v>
      </c>
      <c r="G31" s="25">
        <v>11087</v>
      </c>
      <c r="H31" s="25">
        <v>51</v>
      </c>
      <c r="I31" s="25"/>
      <c r="J31" s="37">
        <f t="shared" si="1"/>
        <v>4.5789190159813255E-3</v>
      </c>
      <c r="K31" s="55"/>
      <c r="L31" s="20"/>
    </row>
    <row r="32" spans="1:12" ht="24.95" customHeight="1" x14ac:dyDescent="0.25">
      <c r="A32" s="19">
        <v>45956</v>
      </c>
      <c r="B32" s="1"/>
      <c r="C32" s="11"/>
      <c r="D32" s="11"/>
      <c r="E32" s="1"/>
      <c r="F32" s="43"/>
      <c r="G32" s="23"/>
      <c r="H32" s="23"/>
      <c r="I32" s="23"/>
      <c r="J32" s="24" t="str">
        <f t="shared" ref="J32:J38" si="2">IFERROR(H32/(H32+G32), "")</f>
        <v/>
      </c>
      <c r="K32" s="54"/>
      <c r="L32" s="18"/>
    </row>
    <row r="33" spans="1:15" ht="24.95" customHeight="1" x14ac:dyDescent="0.25">
      <c r="A33" s="19">
        <v>45956</v>
      </c>
      <c r="B33" s="1"/>
      <c r="C33" s="11"/>
      <c r="D33" s="11"/>
      <c r="E33" s="1"/>
      <c r="F33" s="1"/>
      <c r="G33" s="23"/>
      <c r="H33" s="23"/>
      <c r="I33" s="23"/>
      <c r="J33" s="24" t="str">
        <f t="shared" si="2"/>
        <v/>
      </c>
      <c r="K33" s="54"/>
      <c r="L33" s="18"/>
    </row>
    <row r="34" spans="1:15" ht="24.95" customHeight="1" x14ac:dyDescent="0.25">
      <c r="A34" s="17">
        <v>45957</v>
      </c>
      <c r="B34" s="1">
        <v>1</v>
      </c>
      <c r="C34" s="11" t="s">
        <v>2</v>
      </c>
      <c r="D34" s="11"/>
      <c r="E34" s="1">
        <v>70000</v>
      </c>
      <c r="F34" s="43">
        <v>75800</v>
      </c>
      <c r="G34" s="23">
        <v>9330</v>
      </c>
      <c r="H34" s="23">
        <v>36</v>
      </c>
      <c r="I34" s="23"/>
      <c r="J34" s="24">
        <f t="shared" si="2"/>
        <v>3.8436899423446511E-3</v>
      </c>
      <c r="K34" s="54"/>
      <c r="L34" s="47"/>
    </row>
    <row r="35" spans="1:15" ht="24.95" customHeight="1" x14ac:dyDescent="0.25">
      <c r="A35" s="44">
        <v>45957</v>
      </c>
      <c r="B35" s="45">
        <v>1</v>
      </c>
      <c r="C35" s="11" t="s">
        <v>3</v>
      </c>
      <c r="D35" s="11"/>
      <c r="E35" s="45">
        <v>70000</v>
      </c>
      <c r="F35" s="46">
        <v>62400</v>
      </c>
      <c r="G35" s="23">
        <v>6929</v>
      </c>
      <c r="H35" s="23">
        <v>34</v>
      </c>
      <c r="I35" s="23"/>
      <c r="J35" s="24">
        <f t="shared" si="2"/>
        <v>4.8829527502513284E-3</v>
      </c>
      <c r="K35" s="54"/>
      <c r="L35" s="47"/>
    </row>
    <row r="36" spans="1:15" ht="24.95" customHeight="1" x14ac:dyDescent="0.25">
      <c r="A36" s="19">
        <v>45957</v>
      </c>
      <c r="B36" s="2">
        <v>2</v>
      </c>
      <c r="C36" s="11" t="s">
        <v>3</v>
      </c>
      <c r="D36" s="59"/>
      <c r="E36" s="2">
        <v>140000</v>
      </c>
      <c r="F36" s="2">
        <v>140400</v>
      </c>
      <c r="G36" s="25">
        <v>15650</v>
      </c>
      <c r="H36" s="25">
        <v>86</v>
      </c>
      <c r="I36" s="25"/>
      <c r="J36" s="37">
        <f t="shared" si="2"/>
        <v>5.4651753940010168E-3</v>
      </c>
      <c r="K36" s="55"/>
      <c r="L36" s="20"/>
    </row>
    <row r="37" spans="1:15" ht="24.95" customHeight="1" x14ac:dyDescent="0.25">
      <c r="A37" s="19">
        <v>45958</v>
      </c>
      <c r="B37" s="2">
        <v>1</v>
      </c>
      <c r="C37" s="11" t="s">
        <v>3</v>
      </c>
      <c r="D37" s="59"/>
      <c r="E37" s="2">
        <v>140000</v>
      </c>
      <c r="F37" s="2">
        <v>144000</v>
      </c>
      <c r="G37" s="25">
        <v>15937</v>
      </c>
      <c r="H37" s="25">
        <v>76</v>
      </c>
      <c r="I37" s="25"/>
      <c r="J37" s="37">
        <f t="shared" si="2"/>
        <v>4.7461437581964652E-3</v>
      </c>
      <c r="K37" s="55"/>
      <c r="L37" s="20"/>
    </row>
    <row r="38" spans="1:15" ht="24.95" customHeight="1" x14ac:dyDescent="0.25">
      <c r="A38" s="19">
        <v>45958</v>
      </c>
      <c r="B38" s="2">
        <v>2</v>
      </c>
      <c r="C38" s="2" t="s">
        <v>3</v>
      </c>
      <c r="D38" s="2"/>
      <c r="E38" s="2">
        <v>140000</v>
      </c>
      <c r="F38" s="2">
        <v>139700</v>
      </c>
      <c r="G38" s="25">
        <v>15558</v>
      </c>
      <c r="H38" s="25">
        <v>73</v>
      </c>
      <c r="I38" s="25"/>
      <c r="J38" s="37">
        <f t="shared" si="2"/>
        <v>4.6702066406499902E-3</v>
      </c>
      <c r="K38" s="55"/>
      <c r="L38" s="20"/>
    </row>
    <row r="39" spans="1:15" ht="24.95" customHeight="1" x14ac:dyDescent="0.25">
      <c r="A39" s="17">
        <v>45959</v>
      </c>
      <c r="B39" s="1">
        <v>1</v>
      </c>
      <c r="C39" s="2" t="s">
        <v>2</v>
      </c>
      <c r="D39" s="2"/>
      <c r="E39" s="1">
        <v>140000</v>
      </c>
      <c r="F39" s="1">
        <v>110400</v>
      </c>
      <c r="G39" s="23">
        <v>15011</v>
      </c>
      <c r="H39" s="23">
        <v>91</v>
      </c>
      <c r="I39" s="23"/>
      <c r="J39" s="24">
        <f t="shared" ref="J39:J102" si="3">IFERROR(H39/(H39+G39), "")</f>
        <v>6.025691961329625E-3</v>
      </c>
      <c r="K39" s="54"/>
      <c r="L39" s="18"/>
    </row>
    <row r="40" spans="1:15" ht="24.95" customHeight="1" x14ac:dyDescent="0.25">
      <c r="A40" s="17">
        <v>45959</v>
      </c>
      <c r="B40" s="1">
        <v>2</v>
      </c>
      <c r="C40" s="2" t="s">
        <v>2</v>
      </c>
      <c r="D40" s="2"/>
      <c r="E40" s="1">
        <v>140000</v>
      </c>
      <c r="F40" s="1">
        <v>138250</v>
      </c>
      <c r="G40" s="23">
        <v>16929</v>
      </c>
      <c r="H40" s="23">
        <v>106</v>
      </c>
      <c r="I40" s="23"/>
      <c r="J40" s="24">
        <f t="shared" si="3"/>
        <v>6.2224831229820959E-3</v>
      </c>
      <c r="K40" s="54"/>
      <c r="L40" s="18"/>
    </row>
    <row r="41" spans="1:15" ht="24.95" customHeight="1" x14ac:dyDescent="0.25">
      <c r="A41" s="17">
        <v>45960</v>
      </c>
      <c r="B41" s="1">
        <v>1</v>
      </c>
      <c r="C41" s="2" t="s">
        <v>3</v>
      </c>
      <c r="D41" s="2"/>
      <c r="E41" s="1">
        <v>140000</v>
      </c>
      <c r="F41" s="1">
        <v>148800</v>
      </c>
      <c r="G41" s="23">
        <v>16569</v>
      </c>
      <c r="H41" s="23">
        <v>128</v>
      </c>
      <c r="I41" s="23"/>
      <c r="J41" s="24">
        <f t="shared" si="3"/>
        <v>7.6660477930167092E-3</v>
      </c>
      <c r="K41" s="54"/>
      <c r="L41" s="18"/>
    </row>
    <row r="42" spans="1:15" ht="24.95" customHeight="1" x14ac:dyDescent="0.25">
      <c r="A42" s="17">
        <v>45960</v>
      </c>
      <c r="B42" s="1">
        <v>2</v>
      </c>
      <c r="C42" s="2" t="s">
        <v>3</v>
      </c>
      <c r="D42" s="2"/>
      <c r="E42" s="1">
        <v>140000</v>
      </c>
      <c r="F42" s="1">
        <v>145000</v>
      </c>
      <c r="G42" s="23">
        <v>16073</v>
      </c>
      <c r="H42" s="23">
        <v>43</v>
      </c>
      <c r="I42" s="23"/>
      <c r="J42" s="24">
        <f t="shared" si="3"/>
        <v>2.6681558699429139E-3</v>
      </c>
      <c r="K42" s="54"/>
      <c r="L42" s="18"/>
    </row>
    <row r="43" spans="1:15" ht="24.95" customHeight="1" x14ac:dyDescent="0.25">
      <c r="A43" s="17">
        <v>45961</v>
      </c>
      <c r="B43" s="1">
        <v>1</v>
      </c>
      <c r="C43" s="2" t="s">
        <v>2</v>
      </c>
      <c r="D43" s="2"/>
      <c r="E43" s="1">
        <v>140000</v>
      </c>
      <c r="F43" s="1">
        <v>139200</v>
      </c>
      <c r="G43" s="23">
        <v>17139</v>
      </c>
      <c r="H43" s="23">
        <v>63</v>
      </c>
      <c r="I43" s="23"/>
      <c r="J43" s="24">
        <f t="shared" si="3"/>
        <v>3.6623648412975234E-3</v>
      </c>
      <c r="K43" s="54"/>
      <c r="L43" s="18"/>
    </row>
    <row r="44" spans="1:15" ht="24.95" customHeight="1" x14ac:dyDescent="0.25">
      <c r="A44" s="17">
        <v>45961</v>
      </c>
      <c r="B44" s="1">
        <v>2</v>
      </c>
      <c r="C44" s="2" t="s">
        <v>3</v>
      </c>
      <c r="D44" s="2"/>
      <c r="E44" s="1">
        <v>140000</v>
      </c>
      <c r="F44" s="1">
        <v>137600</v>
      </c>
      <c r="G44" s="23">
        <v>15506</v>
      </c>
      <c r="H44" s="23">
        <v>130</v>
      </c>
      <c r="I44" s="23"/>
      <c r="J44" s="24">
        <f t="shared" si="3"/>
        <v>8.3141468406242001E-3</v>
      </c>
      <c r="K44" s="54"/>
      <c r="L44" s="18"/>
    </row>
    <row r="45" spans="1:15" ht="24.95" customHeight="1" x14ac:dyDescent="0.25">
      <c r="A45" s="17">
        <v>45964</v>
      </c>
      <c r="B45" s="1">
        <v>1</v>
      </c>
      <c r="C45" s="2" t="s">
        <v>4</v>
      </c>
      <c r="D45" s="2"/>
      <c r="E45" s="1">
        <v>120000</v>
      </c>
      <c r="F45" s="1">
        <v>89600</v>
      </c>
      <c r="G45" s="23">
        <v>14179</v>
      </c>
      <c r="H45" s="23">
        <v>158</v>
      </c>
      <c r="I45" s="23"/>
      <c r="J45" s="24">
        <f t="shared" si="3"/>
        <v>1.1020436632489363E-2</v>
      </c>
      <c r="K45" s="54"/>
      <c r="L45" s="18"/>
    </row>
    <row r="46" spans="1:15" ht="24.95" customHeight="1" x14ac:dyDescent="0.25">
      <c r="A46" s="17">
        <v>45964</v>
      </c>
      <c r="B46" s="1">
        <v>2</v>
      </c>
      <c r="C46" s="2" t="s">
        <v>4</v>
      </c>
      <c r="D46" s="2"/>
      <c r="E46" s="1">
        <v>70000</v>
      </c>
      <c r="F46" s="1">
        <v>25600</v>
      </c>
      <c r="G46" s="23">
        <v>4056</v>
      </c>
      <c r="H46" s="23">
        <v>14</v>
      </c>
      <c r="I46" s="23"/>
      <c r="J46" s="24">
        <f t="shared" si="3"/>
        <v>3.4398034398034397E-3</v>
      </c>
      <c r="K46" s="54"/>
      <c r="L46" s="18"/>
    </row>
    <row r="47" spans="1:15" ht="24.95" customHeight="1" x14ac:dyDescent="0.25">
      <c r="A47" s="17">
        <v>45964</v>
      </c>
      <c r="B47" s="1">
        <v>2</v>
      </c>
      <c r="C47" s="2" t="s">
        <v>3</v>
      </c>
      <c r="D47" s="2"/>
      <c r="E47" s="1">
        <v>70000</v>
      </c>
      <c r="F47" s="1">
        <v>102800</v>
      </c>
      <c r="G47" s="23">
        <v>11406</v>
      </c>
      <c r="H47" s="23">
        <v>28</v>
      </c>
      <c r="I47" s="23"/>
      <c r="J47" s="24">
        <f t="shared" si="3"/>
        <v>2.4488368025188034E-3</v>
      </c>
      <c r="K47" s="54"/>
      <c r="L47" s="18"/>
      <c r="O47">
        <f>325*0.148</f>
        <v>48.099999999999994</v>
      </c>
    </row>
    <row r="48" spans="1:15" ht="24.95" customHeight="1" x14ac:dyDescent="0.25">
      <c r="A48" s="17">
        <v>45965</v>
      </c>
      <c r="B48" s="1">
        <v>1</v>
      </c>
      <c r="C48" s="2" t="s">
        <v>6</v>
      </c>
      <c r="D48" s="2"/>
      <c r="E48" s="1">
        <v>120000</v>
      </c>
      <c r="F48" s="1">
        <v>112000</v>
      </c>
      <c r="G48" s="23">
        <v>16691</v>
      </c>
      <c r="H48" s="23">
        <v>127</v>
      </c>
      <c r="I48" s="23"/>
      <c r="J48" s="24">
        <f t="shared" si="3"/>
        <v>7.55143298846474E-3</v>
      </c>
      <c r="K48" s="54"/>
      <c r="L48" s="18"/>
    </row>
    <row r="49" spans="1:12" ht="24.95" customHeight="1" x14ac:dyDescent="0.25">
      <c r="A49" s="17">
        <v>45965</v>
      </c>
      <c r="B49" s="1">
        <v>2</v>
      </c>
      <c r="C49" s="2" t="s">
        <v>6</v>
      </c>
      <c r="D49" s="2"/>
      <c r="E49" s="1">
        <v>120000</v>
      </c>
      <c r="F49" s="1">
        <v>117800</v>
      </c>
      <c r="G49" s="23">
        <v>17418</v>
      </c>
      <c r="H49" s="23">
        <v>85</v>
      </c>
      <c r="I49" s="23"/>
      <c r="J49" s="24">
        <f t="shared" si="3"/>
        <v>4.8563103467976921E-3</v>
      </c>
      <c r="K49" s="54"/>
      <c r="L49" s="18"/>
    </row>
    <row r="50" spans="1:12" ht="24.95" customHeight="1" x14ac:dyDescent="0.25">
      <c r="A50" s="17">
        <v>45966</v>
      </c>
      <c r="B50" s="1">
        <v>1</v>
      </c>
      <c r="C50" s="2" t="s">
        <v>3</v>
      </c>
      <c r="D50" s="2"/>
      <c r="E50" s="1">
        <v>120000</v>
      </c>
      <c r="F50" s="1">
        <v>124800</v>
      </c>
      <c r="G50" s="23">
        <v>15297</v>
      </c>
      <c r="H50" s="23">
        <v>152</v>
      </c>
      <c r="I50" s="23"/>
      <c r="J50" s="24">
        <f t="shared" si="3"/>
        <v>9.8388245193863685E-3</v>
      </c>
      <c r="K50" s="54"/>
      <c r="L50" s="18"/>
    </row>
    <row r="51" spans="1:12" ht="24.95" customHeight="1" x14ac:dyDescent="0.25">
      <c r="A51" s="17">
        <v>45966</v>
      </c>
      <c r="B51" s="1">
        <v>2</v>
      </c>
      <c r="C51" s="2" t="s">
        <v>2</v>
      </c>
      <c r="D51" s="2"/>
      <c r="E51" s="1"/>
      <c r="F51" s="1">
        <v>20100</v>
      </c>
      <c r="G51" s="23">
        <v>2463</v>
      </c>
      <c r="H51" s="23">
        <v>7</v>
      </c>
      <c r="I51" s="23"/>
      <c r="J51" s="24">
        <f t="shared" si="3"/>
        <v>2.8340080971659921E-3</v>
      </c>
      <c r="K51" s="54"/>
      <c r="L51" s="18"/>
    </row>
    <row r="52" spans="1:12" ht="24.95" customHeight="1" x14ac:dyDescent="0.25">
      <c r="A52" s="17">
        <v>45966</v>
      </c>
      <c r="B52" s="1">
        <v>2</v>
      </c>
      <c r="C52" s="2" t="s">
        <v>3</v>
      </c>
      <c r="D52" s="2"/>
      <c r="E52" s="1"/>
      <c r="F52" s="1">
        <v>109000</v>
      </c>
      <c r="G52" s="23">
        <v>12075</v>
      </c>
      <c r="H52" s="23">
        <v>56</v>
      </c>
      <c r="I52" s="23"/>
      <c r="J52" s="24">
        <f t="shared" si="3"/>
        <v>4.6162723600692438E-3</v>
      </c>
      <c r="K52" s="54"/>
      <c r="L52" s="18"/>
    </row>
    <row r="53" spans="1:12" ht="24.95" customHeight="1" x14ac:dyDescent="0.25">
      <c r="A53" s="17">
        <v>45967</v>
      </c>
      <c r="B53" s="1">
        <v>1</v>
      </c>
      <c r="C53" s="2" t="s">
        <v>6</v>
      </c>
      <c r="D53" s="2"/>
      <c r="E53" s="1">
        <v>120000</v>
      </c>
      <c r="F53" s="1">
        <v>76800</v>
      </c>
      <c r="G53" s="23">
        <v>11447</v>
      </c>
      <c r="H53" s="23">
        <v>132</v>
      </c>
      <c r="I53" s="23"/>
      <c r="J53" s="24">
        <f t="shared" si="3"/>
        <v>1.1399948182053718E-2</v>
      </c>
      <c r="K53" s="54"/>
      <c r="L53" s="18"/>
    </row>
    <row r="54" spans="1:12" ht="24.95" customHeight="1" x14ac:dyDescent="0.25">
      <c r="A54" s="17">
        <v>45967</v>
      </c>
      <c r="B54" s="1">
        <v>2</v>
      </c>
      <c r="C54" s="2" t="s">
        <v>6</v>
      </c>
      <c r="D54" s="2"/>
      <c r="E54" s="1">
        <v>120000</v>
      </c>
      <c r="F54" s="1">
        <v>121600</v>
      </c>
      <c r="G54" s="23">
        <v>18099</v>
      </c>
      <c r="H54" s="23">
        <v>91</v>
      </c>
      <c r="I54" s="23"/>
      <c r="J54" s="24">
        <f t="shared" si="3"/>
        <v>5.0027487630566244E-3</v>
      </c>
      <c r="K54" s="54"/>
      <c r="L54" s="18"/>
    </row>
    <row r="55" spans="1:12" ht="24.95" customHeight="1" x14ac:dyDescent="0.25">
      <c r="A55" s="17">
        <v>45968</v>
      </c>
      <c r="B55" s="1">
        <v>2</v>
      </c>
      <c r="C55" s="2" t="s">
        <v>4</v>
      </c>
      <c r="D55" s="2"/>
      <c r="E55" s="1"/>
      <c r="F55" s="1">
        <v>51200</v>
      </c>
      <c r="G55" s="23">
        <v>8093</v>
      </c>
      <c r="H55" s="23">
        <v>75</v>
      </c>
      <c r="I55" s="23"/>
      <c r="J55" s="24">
        <f t="shared" si="3"/>
        <v>9.1821743388834469E-3</v>
      </c>
      <c r="K55" s="54"/>
      <c r="L55" s="18"/>
    </row>
    <row r="56" spans="1:12" ht="24.95" customHeight="1" x14ac:dyDescent="0.25">
      <c r="A56" s="17">
        <v>45968</v>
      </c>
      <c r="B56" s="1">
        <v>2</v>
      </c>
      <c r="C56" s="2" t="s">
        <v>7</v>
      </c>
      <c r="D56" s="2"/>
      <c r="E56" s="1"/>
      <c r="F56" s="1">
        <v>32000</v>
      </c>
      <c r="G56" s="23">
        <v>5446</v>
      </c>
      <c r="H56" s="23">
        <v>39</v>
      </c>
      <c r="I56" s="23"/>
      <c r="J56" s="24">
        <f t="shared" si="3"/>
        <v>7.1103008204193253E-3</v>
      </c>
      <c r="K56" s="54"/>
      <c r="L56" s="18"/>
    </row>
    <row r="57" spans="1:12" ht="24.95" customHeight="1" x14ac:dyDescent="0.25">
      <c r="A57" s="17">
        <v>45968</v>
      </c>
      <c r="B57" s="1">
        <v>2</v>
      </c>
      <c r="C57" s="2" t="s">
        <v>2</v>
      </c>
      <c r="D57" s="2"/>
      <c r="E57" s="1"/>
      <c r="F57" s="1">
        <v>14400</v>
      </c>
      <c r="G57" s="23">
        <v>1772</v>
      </c>
      <c r="H57" s="23">
        <v>7</v>
      </c>
      <c r="I57" s="23"/>
      <c r="J57" s="24">
        <f t="shared" si="3"/>
        <v>3.9347948285553686E-3</v>
      </c>
      <c r="K57" s="54"/>
      <c r="L57" s="18"/>
    </row>
    <row r="58" spans="1:12" ht="24.95" customHeight="1" x14ac:dyDescent="0.25">
      <c r="A58" s="17">
        <v>45969</v>
      </c>
      <c r="B58" s="1">
        <v>1</v>
      </c>
      <c r="C58" s="2" t="s">
        <v>2</v>
      </c>
      <c r="D58" s="2"/>
      <c r="E58" s="1">
        <v>140000</v>
      </c>
      <c r="F58" s="1">
        <v>114400</v>
      </c>
      <c r="G58" s="23">
        <v>14117</v>
      </c>
      <c r="H58" s="23">
        <v>87</v>
      </c>
      <c r="I58" s="23"/>
      <c r="J58" s="24">
        <f t="shared" si="3"/>
        <v>6.1250352013517322E-3</v>
      </c>
      <c r="K58" s="54"/>
      <c r="L58" s="18"/>
    </row>
    <row r="59" spans="1:12" ht="24.95" customHeight="1" x14ac:dyDescent="0.25">
      <c r="A59" s="17">
        <v>45971</v>
      </c>
      <c r="B59" s="1">
        <v>1</v>
      </c>
      <c r="C59" s="2" t="s">
        <v>2</v>
      </c>
      <c r="D59" s="2"/>
      <c r="E59" s="1"/>
      <c r="F59" s="1">
        <v>72000</v>
      </c>
      <c r="G59" s="23"/>
      <c r="H59" s="23">
        <v>32</v>
      </c>
      <c r="I59" s="23"/>
      <c r="J59" s="24">
        <f t="shared" si="3"/>
        <v>1</v>
      </c>
      <c r="K59" s="54"/>
      <c r="L59" s="18"/>
    </row>
    <row r="60" spans="1:12" ht="24.95" customHeight="1" x14ac:dyDescent="0.25">
      <c r="A60" s="17">
        <v>45971</v>
      </c>
      <c r="B60" s="1">
        <v>2</v>
      </c>
      <c r="C60" s="2" t="s">
        <v>4</v>
      </c>
      <c r="D60" s="2"/>
      <c r="E60" s="1">
        <v>120000</v>
      </c>
      <c r="F60" s="1">
        <v>97600</v>
      </c>
      <c r="G60" s="23">
        <v>15545</v>
      </c>
      <c r="H60" s="23">
        <v>232</v>
      </c>
      <c r="I60" s="23"/>
      <c r="J60" s="24">
        <f t="shared" si="3"/>
        <v>1.4704950244026113E-2</v>
      </c>
      <c r="K60" s="54"/>
      <c r="L60" s="18"/>
    </row>
    <row r="61" spans="1:12" ht="24.95" customHeight="1" x14ac:dyDescent="0.25">
      <c r="A61" s="17">
        <v>45972</v>
      </c>
      <c r="B61" s="1">
        <v>2</v>
      </c>
      <c r="C61" s="2" t="s">
        <v>2</v>
      </c>
      <c r="D61" s="2"/>
      <c r="E61" s="1">
        <v>140000</v>
      </c>
      <c r="F61" s="1">
        <v>112600</v>
      </c>
      <c r="G61" s="23">
        <v>13209</v>
      </c>
      <c r="H61" s="23">
        <v>250</v>
      </c>
      <c r="I61" s="23"/>
      <c r="J61" s="24">
        <f t="shared" si="3"/>
        <v>1.8574931272754291E-2</v>
      </c>
      <c r="K61" s="54"/>
      <c r="L61" s="18"/>
    </row>
    <row r="62" spans="1:12" ht="24.95" customHeight="1" x14ac:dyDescent="0.25">
      <c r="A62" s="17">
        <v>45973</v>
      </c>
      <c r="B62" s="1">
        <v>1</v>
      </c>
      <c r="C62" s="2" t="s">
        <v>3</v>
      </c>
      <c r="D62" s="2"/>
      <c r="E62" s="1">
        <v>140000</v>
      </c>
      <c r="F62" s="1">
        <v>144000</v>
      </c>
      <c r="G62" s="23">
        <v>15997</v>
      </c>
      <c r="H62" s="23">
        <v>83</v>
      </c>
      <c r="I62" s="23"/>
      <c r="J62" s="24">
        <f t="shared" si="3"/>
        <v>5.1616915422885573E-3</v>
      </c>
      <c r="K62" s="54"/>
      <c r="L62" s="18"/>
    </row>
    <row r="63" spans="1:12" ht="24.95" customHeight="1" x14ac:dyDescent="0.25">
      <c r="A63" s="17">
        <v>45973</v>
      </c>
      <c r="B63" s="1">
        <v>2</v>
      </c>
      <c r="C63" s="2" t="s">
        <v>2</v>
      </c>
      <c r="D63" s="2"/>
      <c r="E63" s="1">
        <v>140000</v>
      </c>
      <c r="F63" s="1">
        <v>88400</v>
      </c>
      <c r="G63" s="23">
        <v>9784</v>
      </c>
      <c r="H63" s="23">
        <v>176</v>
      </c>
      <c r="I63" s="23"/>
      <c r="J63" s="24">
        <f t="shared" si="3"/>
        <v>1.7670682730923693E-2</v>
      </c>
      <c r="K63" s="54"/>
      <c r="L63" s="18"/>
    </row>
    <row r="64" spans="1:12" ht="24.95" customHeight="1" x14ac:dyDescent="0.25">
      <c r="A64" s="17">
        <v>45974</v>
      </c>
      <c r="B64" s="1">
        <v>1</v>
      </c>
      <c r="C64" s="2" t="s">
        <v>3</v>
      </c>
      <c r="D64" s="2"/>
      <c r="E64" s="1">
        <v>140000</v>
      </c>
      <c r="F64" s="1">
        <v>153600</v>
      </c>
      <c r="G64" s="23">
        <v>18128</v>
      </c>
      <c r="H64" s="23">
        <v>67</v>
      </c>
      <c r="I64" s="23"/>
      <c r="J64" s="24">
        <f t="shared" si="3"/>
        <v>3.6823303105248694E-3</v>
      </c>
      <c r="K64" s="54"/>
      <c r="L64" s="18"/>
    </row>
    <row r="65" spans="1:12" ht="24.95" customHeight="1" x14ac:dyDescent="0.25">
      <c r="A65" s="17">
        <v>45974</v>
      </c>
      <c r="B65" s="1">
        <v>2</v>
      </c>
      <c r="C65" s="2" t="s">
        <v>3</v>
      </c>
      <c r="D65" s="2"/>
      <c r="E65" s="1">
        <v>140000</v>
      </c>
      <c r="F65" s="1">
        <v>136200</v>
      </c>
      <c r="G65" s="23">
        <v>15070</v>
      </c>
      <c r="H65" s="23">
        <v>188</v>
      </c>
      <c r="I65" s="23"/>
      <c r="J65" s="24">
        <f t="shared" si="3"/>
        <v>1.2321405164503868E-2</v>
      </c>
      <c r="K65" s="54"/>
      <c r="L65" s="18"/>
    </row>
    <row r="66" spans="1:12" ht="24.95" customHeight="1" x14ac:dyDescent="0.25">
      <c r="A66" s="17">
        <v>45975</v>
      </c>
      <c r="B66" s="1">
        <v>1</v>
      </c>
      <c r="C66" s="2" t="s">
        <v>2</v>
      </c>
      <c r="D66" s="2"/>
      <c r="E66" s="1">
        <v>140000</v>
      </c>
      <c r="F66" s="1">
        <v>74400</v>
      </c>
      <c r="G66" s="23">
        <v>9135</v>
      </c>
      <c r="H66" s="23">
        <v>38</v>
      </c>
      <c r="I66" s="23"/>
      <c r="J66" s="24">
        <f t="shared" si="3"/>
        <v>4.1425923907118722E-3</v>
      </c>
      <c r="K66" s="54"/>
      <c r="L66" s="18"/>
    </row>
    <row r="67" spans="1:12" ht="24.95" customHeight="1" x14ac:dyDescent="0.25">
      <c r="A67" s="17">
        <v>45975</v>
      </c>
      <c r="B67" s="1">
        <v>2</v>
      </c>
      <c r="C67" s="2" t="s">
        <v>2</v>
      </c>
      <c r="D67" s="2"/>
      <c r="E67" s="1">
        <v>140000</v>
      </c>
      <c r="F67" s="1">
        <v>72000</v>
      </c>
      <c r="G67" s="23">
        <v>8795</v>
      </c>
      <c r="H67" s="23">
        <v>54</v>
      </c>
      <c r="I67" s="23"/>
      <c r="J67" s="24">
        <f t="shared" si="3"/>
        <v>6.1023844502203642E-3</v>
      </c>
      <c r="K67" s="54"/>
      <c r="L67" s="18"/>
    </row>
    <row r="68" spans="1:12" ht="24.95" customHeight="1" x14ac:dyDescent="0.25">
      <c r="A68" s="17">
        <v>45975</v>
      </c>
      <c r="B68" s="1">
        <v>2</v>
      </c>
      <c r="C68" s="2" t="s">
        <v>4</v>
      </c>
      <c r="D68" s="2"/>
      <c r="E68" s="1">
        <v>120000</v>
      </c>
      <c r="F68" s="1">
        <v>26600</v>
      </c>
      <c r="G68" s="23">
        <v>4141</v>
      </c>
      <c r="H68" s="23">
        <v>40</v>
      </c>
      <c r="I68" s="23"/>
      <c r="J68" s="24">
        <f t="shared" si="3"/>
        <v>9.5670892131069114E-3</v>
      </c>
      <c r="K68" s="54"/>
      <c r="L68" s="18"/>
    </row>
    <row r="69" spans="1:12" ht="24.95" customHeight="1" x14ac:dyDescent="0.25">
      <c r="A69" s="17">
        <v>45976</v>
      </c>
      <c r="B69" s="1">
        <v>3</v>
      </c>
      <c r="C69" s="2" t="s">
        <v>4</v>
      </c>
      <c r="D69" s="2"/>
      <c r="E69" s="1">
        <v>12000</v>
      </c>
      <c r="F69" s="1">
        <v>88750</v>
      </c>
      <c r="G69" s="23">
        <v>13129</v>
      </c>
      <c r="H69" s="23">
        <v>114</v>
      </c>
      <c r="I69" s="23"/>
      <c r="J69" s="24">
        <f t="shared" si="3"/>
        <v>8.60832137733142E-3</v>
      </c>
      <c r="K69" s="54"/>
      <c r="L69" s="18"/>
    </row>
    <row r="70" spans="1:12" ht="24.95" customHeight="1" x14ac:dyDescent="0.25">
      <c r="A70" s="17">
        <v>45978</v>
      </c>
      <c r="B70" s="1">
        <v>1</v>
      </c>
      <c r="C70" s="2" t="s">
        <v>9</v>
      </c>
      <c r="D70" s="2"/>
      <c r="E70" s="1">
        <v>140000</v>
      </c>
      <c r="F70" s="1">
        <v>83100</v>
      </c>
      <c r="G70" s="23">
        <v>8910</v>
      </c>
      <c r="H70" s="23">
        <v>170</v>
      </c>
      <c r="I70" s="23"/>
      <c r="J70" s="24">
        <f t="shared" si="3"/>
        <v>1.8722466960352423E-2</v>
      </c>
      <c r="K70" s="54"/>
      <c r="L70" s="18"/>
    </row>
    <row r="71" spans="1:12" ht="24.95" customHeight="1" x14ac:dyDescent="0.25">
      <c r="A71" s="17">
        <v>45978</v>
      </c>
      <c r="B71" s="1">
        <v>2</v>
      </c>
      <c r="C71" s="2" t="s">
        <v>9</v>
      </c>
      <c r="D71" s="2"/>
      <c r="E71" s="1"/>
      <c r="F71" s="1">
        <v>75000</v>
      </c>
      <c r="G71" s="23">
        <v>9021</v>
      </c>
      <c r="H71" s="23">
        <v>41</v>
      </c>
      <c r="I71" s="23"/>
      <c r="J71" s="24">
        <f t="shared" si="3"/>
        <v>4.5243875524166848E-3</v>
      </c>
      <c r="K71" s="54"/>
      <c r="L71" s="18"/>
    </row>
    <row r="72" spans="1:12" ht="24.95" customHeight="1" x14ac:dyDescent="0.25">
      <c r="A72" s="17">
        <v>45979</v>
      </c>
      <c r="B72" s="1">
        <v>1</v>
      </c>
      <c r="C72" s="2" t="s">
        <v>2</v>
      </c>
      <c r="D72" s="2"/>
      <c r="E72" s="1">
        <v>140000</v>
      </c>
      <c r="F72" s="1">
        <v>124800</v>
      </c>
      <c r="G72" s="23">
        <v>15289</v>
      </c>
      <c r="H72" s="23">
        <v>180</v>
      </c>
      <c r="I72" s="23"/>
      <c r="J72" s="24">
        <f t="shared" si="3"/>
        <v>1.1636175576960372E-2</v>
      </c>
      <c r="K72" s="54"/>
      <c r="L72" s="18"/>
    </row>
    <row r="73" spans="1:12" ht="24.95" customHeight="1" x14ac:dyDescent="0.25">
      <c r="A73" s="17">
        <v>45979</v>
      </c>
      <c r="B73" s="1">
        <v>2</v>
      </c>
      <c r="C73" s="2" t="s">
        <v>2</v>
      </c>
      <c r="D73" s="2"/>
      <c r="E73" s="1"/>
      <c r="F73" s="1">
        <v>92700</v>
      </c>
      <c r="G73" s="23">
        <v>11393</v>
      </c>
      <c r="H73" s="23">
        <v>44</v>
      </c>
      <c r="I73" s="23"/>
      <c r="J73" s="24">
        <f t="shared" si="3"/>
        <v>3.8471627174958469E-3</v>
      </c>
      <c r="K73" s="54"/>
      <c r="L73" s="18"/>
    </row>
    <row r="74" spans="1:12" ht="24.95" customHeight="1" x14ac:dyDescent="0.25">
      <c r="A74" s="17">
        <v>45979</v>
      </c>
      <c r="B74" s="1">
        <v>2</v>
      </c>
      <c r="C74" s="2" t="s">
        <v>5</v>
      </c>
      <c r="D74" s="2"/>
      <c r="E74" s="1"/>
      <c r="F74" s="1">
        <v>20800</v>
      </c>
      <c r="G74" s="23">
        <v>3544</v>
      </c>
      <c r="H74" s="23">
        <v>11</v>
      </c>
      <c r="I74" s="23"/>
      <c r="J74" s="24">
        <f t="shared" si="3"/>
        <v>3.0942334739803095E-3</v>
      </c>
      <c r="K74" s="54"/>
      <c r="L74" s="18"/>
    </row>
    <row r="75" spans="1:12" ht="24.95" customHeight="1" x14ac:dyDescent="0.25">
      <c r="A75" s="17">
        <v>45979</v>
      </c>
      <c r="B75" s="1">
        <v>2</v>
      </c>
      <c r="C75" s="2" t="s">
        <v>6</v>
      </c>
      <c r="D75" s="2"/>
      <c r="E75" s="1"/>
      <c r="F75" s="1">
        <v>15800</v>
      </c>
      <c r="G75" s="23">
        <v>2326</v>
      </c>
      <c r="H75" s="23">
        <v>14</v>
      </c>
      <c r="I75" s="23"/>
      <c r="J75" s="24">
        <f t="shared" si="3"/>
        <v>5.9829059829059833E-3</v>
      </c>
      <c r="K75" s="54"/>
      <c r="L75" s="18"/>
    </row>
    <row r="76" spans="1:12" ht="24.95" customHeight="1" x14ac:dyDescent="0.25">
      <c r="A76" s="17">
        <v>45980</v>
      </c>
      <c r="B76" s="1">
        <v>1</v>
      </c>
      <c r="C76" s="2" t="s">
        <v>3</v>
      </c>
      <c r="D76" s="2"/>
      <c r="E76" s="1">
        <v>140000</v>
      </c>
      <c r="F76" s="1">
        <v>4800</v>
      </c>
      <c r="G76" s="23">
        <v>502</v>
      </c>
      <c r="H76" s="23">
        <v>47</v>
      </c>
      <c r="I76" s="23"/>
      <c r="J76" s="24">
        <f t="shared" si="3"/>
        <v>8.5610200364298727E-2</v>
      </c>
      <c r="K76" s="54"/>
      <c r="L76" s="18"/>
    </row>
    <row r="77" spans="1:12" ht="24.95" customHeight="1" x14ac:dyDescent="0.25">
      <c r="A77" s="17">
        <v>45980</v>
      </c>
      <c r="B77" s="1">
        <v>1</v>
      </c>
      <c r="C77" s="2" t="s">
        <v>6</v>
      </c>
      <c r="D77" s="2"/>
      <c r="E77" s="1">
        <v>120000</v>
      </c>
      <c r="F77" s="1">
        <v>102400</v>
      </c>
      <c r="G77" s="23">
        <v>15301</v>
      </c>
      <c r="H77" s="23">
        <v>154</v>
      </c>
      <c r="I77" s="23"/>
      <c r="J77" s="24">
        <f t="shared" si="3"/>
        <v>9.9644128113879002E-3</v>
      </c>
      <c r="K77" s="54"/>
      <c r="L77" s="18"/>
    </row>
    <row r="78" spans="1:12" ht="24.95" customHeight="1" x14ac:dyDescent="0.25">
      <c r="A78" s="17">
        <v>45980</v>
      </c>
      <c r="B78" s="1">
        <v>2</v>
      </c>
      <c r="C78" s="2" t="s">
        <v>6</v>
      </c>
      <c r="D78" s="2"/>
      <c r="E78" s="1"/>
      <c r="F78" s="1">
        <v>22400</v>
      </c>
      <c r="G78" s="23">
        <v>3439</v>
      </c>
      <c r="H78" s="23">
        <v>17</v>
      </c>
      <c r="I78" s="23"/>
      <c r="J78" s="24">
        <f t="shared" si="3"/>
        <v>4.9189814814814816E-3</v>
      </c>
      <c r="K78" s="54"/>
      <c r="L78" s="18"/>
    </row>
    <row r="79" spans="1:12" ht="24.95" customHeight="1" x14ac:dyDescent="0.25">
      <c r="A79" s="17">
        <v>45980</v>
      </c>
      <c r="B79" s="1">
        <v>2</v>
      </c>
      <c r="C79" s="2" t="s">
        <v>3</v>
      </c>
      <c r="D79" s="2"/>
      <c r="E79" s="1"/>
      <c r="F79" s="1">
        <v>116000</v>
      </c>
      <c r="G79" s="23">
        <v>12893</v>
      </c>
      <c r="H79" s="23">
        <v>33</v>
      </c>
      <c r="I79" s="23"/>
      <c r="J79" s="24">
        <f t="shared" si="3"/>
        <v>2.5529939656506267E-3</v>
      </c>
      <c r="K79" s="54"/>
      <c r="L79" s="18"/>
    </row>
    <row r="80" spans="1:12" ht="24.95" customHeight="1" x14ac:dyDescent="0.25">
      <c r="A80" s="17">
        <v>45981</v>
      </c>
      <c r="B80" s="1">
        <v>1</v>
      </c>
      <c r="C80" s="2" t="s">
        <v>3</v>
      </c>
      <c r="D80" s="2"/>
      <c r="E80" s="1">
        <v>140000</v>
      </c>
      <c r="F80" s="1">
        <v>143450</v>
      </c>
      <c r="G80" s="23">
        <v>15952</v>
      </c>
      <c r="H80" s="23">
        <v>80</v>
      </c>
      <c r="I80" s="23"/>
      <c r="J80" s="24">
        <f t="shared" si="3"/>
        <v>4.9900199600798403E-3</v>
      </c>
      <c r="K80" s="54"/>
      <c r="L80" s="18"/>
    </row>
    <row r="81" spans="1:12" ht="24.95" customHeight="1" x14ac:dyDescent="0.25">
      <c r="A81" s="17">
        <v>45982</v>
      </c>
      <c r="B81" s="1">
        <v>1</v>
      </c>
      <c r="C81" s="2" t="s">
        <v>2</v>
      </c>
      <c r="D81" s="2"/>
      <c r="E81" s="1">
        <v>140000</v>
      </c>
      <c r="F81" s="1">
        <v>134400</v>
      </c>
      <c r="G81" s="23">
        <v>16766</v>
      </c>
      <c r="H81" s="23">
        <v>44</v>
      </c>
      <c r="I81" s="23"/>
      <c r="J81" s="24">
        <f t="shared" si="3"/>
        <v>2.6174895895300417E-3</v>
      </c>
      <c r="K81" s="54"/>
      <c r="L81" s="18"/>
    </row>
    <row r="82" spans="1:12" ht="24.95" customHeight="1" x14ac:dyDescent="0.25">
      <c r="A82" s="17">
        <v>45982</v>
      </c>
      <c r="B82" s="1">
        <v>2</v>
      </c>
      <c r="C82" s="2" t="s">
        <v>2</v>
      </c>
      <c r="D82" s="2"/>
      <c r="E82" s="1"/>
      <c r="F82" s="1">
        <v>67200</v>
      </c>
      <c r="G82" s="23">
        <v>8240</v>
      </c>
      <c r="H82" s="23">
        <v>41</v>
      </c>
      <c r="I82" s="23"/>
      <c r="J82" s="24">
        <f t="shared" si="3"/>
        <v>4.9510928631807749E-3</v>
      </c>
      <c r="K82" s="54"/>
      <c r="L82" s="18"/>
    </row>
    <row r="83" spans="1:12" ht="24.95" customHeight="1" x14ac:dyDescent="0.25">
      <c r="A83" s="17">
        <v>45982</v>
      </c>
      <c r="B83" s="1">
        <v>2</v>
      </c>
      <c r="C83" s="2" t="s">
        <v>3</v>
      </c>
      <c r="D83" s="2"/>
      <c r="E83" s="1"/>
      <c r="F83" s="1">
        <v>72000</v>
      </c>
      <c r="G83" s="23">
        <v>8018</v>
      </c>
      <c r="H83" s="23">
        <v>18</v>
      </c>
      <c r="I83" s="23"/>
      <c r="J83" s="24">
        <f t="shared" si="3"/>
        <v>2.2399203583872572E-3</v>
      </c>
      <c r="K83" s="54"/>
      <c r="L83" s="18"/>
    </row>
    <row r="84" spans="1:12" ht="24.95" customHeight="1" x14ac:dyDescent="0.25">
      <c r="A84" s="17">
        <v>45982</v>
      </c>
      <c r="B84" s="1">
        <v>3</v>
      </c>
      <c r="C84" s="2" t="s">
        <v>3</v>
      </c>
      <c r="D84" s="2"/>
      <c r="E84" s="1"/>
      <c r="F84" s="1">
        <v>137000</v>
      </c>
      <c r="G84" s="23">
        <v>15150</v>
      </c>
      <c r="H84" s="23">
        <v>34</v>
      </c>
      <c r="I84" s="23"/>
      <c r="J84" s="24">
        <f t="shared" si="3"/>
        <v>2.2391991570073762E-3</v>
      </c>
      <c r="K84" s="54"/>
      <c r="L84" s="18"/>
    </row>
    <row r="85" spans="1:12" ht="24.95" customHeight="1" x14ac:dyDescent="0.25">
      <c r="A85" s="17">
        <v>45985</v>
      </c>
      <c r="B85" s="1">
        <v>1</v>
      </c>
      <c r="C85" s="2" t="s">
        <v>2</v>
      </c>
      <c r="D85" s="2"/>
      <c r="E85" s="1">
        <v>140000</v>
      </c>
      <c r="F85" s="1">
        <v>144000</v>
      </c>
      <c r="G85" s="23">
        <v>17699</v>
      </c>
      <c r="H85" s="23">
        <v>64</v>
      </c>
      <c r="I85" s="23"/>
      <c r="J85" s="24">
        <f t="shared" si="3"/>
        <v>3.6029949895850927E-3</v>
      </c>
      <c r="K85" s="54"/>
      <c r="L85" s="18"/>
    </row>
    <row r="86" spans="1:12" ht="24.95" customHeight="1" x14ac:dyDescent="0.25">
      <c r="A86" s="17">
        <v>45985</v>
      </c>
      <c r="B86" s="1">
        <v>2</v>
      </c>
      <c r="C86" s="2" t="s">
        <v>2</v>
      </c>
      <c r="D86" s="2"/>
      <c r="E86" s="1">
        <v>140000</v>
      </c>
      <c r="F86" s="1">
        <v>35000</v>
      </c>
      <c r="G86" s="23">
        <v>4206</v>
      </c>
      <c r="H86" s="23">
        <v>18</v>
      </c>
      <c r="I86" s="23"/>
      <c r="J86" s="24">
        <f t="shared" si="3"/>
        <v>4.261363636363636E-3</v>
      </c>
      <c r="K86" s="54"/>
      <c r="L86" s="18"/>
    </row>
    <row r="87" spans="1:12" ht="24.95" customHeight="1" x14ac:dyDescent="0.25">
      <c r="A87" s="17">
        <v>45985</v>
      </c>
      <c r="B87" s="1">
        <v>2</v>
      </c>
      <c r="C87" s="2" t="s">
        <v>3</v>
      </c>
      <c r="D87" s="2"/>
      <c r="E87" s="1">
        <v>140000</v>
      </c>
      <c r="F87" s="1">
        <v>108000</v>
      </c>
      <c r="G87" s="23">
        <v>11435</v>
      </c>
      <c r="H87" s="23">
        <v>53</v>
      </c>
      <c r="I87" s="23"/>
      <c r="J87" s="24">
        <f t="shared" si="3"/>
        <v>4.6135097493036209E-3</v>
      </c>
      <c r="K87" s="54"/>
      <c r="L87" s="18"/>
    </row>
    <row r="88" spans="1:12" ht="24.95" customHeight="1" x14ac:dyDescent="0.25">
      <c r="A88" s="17">
        <v>45986</v>
      </c>
      <c r="B88" s="1">
        <v>1</v>
      </c>
      <c r="C88" s="2" t="s">
        <v>3</v>
      </c>
      <c r="D88" s="2"/>
      <c r="E88" s="1"/>
      <c r="F88" s="1">
        <v>136000</v>
      </c>
      <c r="G88" s="23">
        <v>15112</v>
      </c>
      <c r="H88" s="23">
        <v>90</v>
      </c>
      <c r="I88" s="23"/>
      <c r="J88" s="24">
        <f t="shared" si="3"/>
        <v>5.9202736482041832E-3</v>
      </c>
      <c r="K88" s="54"/>
      <c r="L88" s="18"/>
    </row>
    <row r="89" spans="1:12" ht="24.95" customHeight="1" x14ac:dyDescent="0.25">
      <c r="A89" s="17">
        <v>45987</v>
      </c>
      <c r="B89" s="1">
        <v>1</v>
      </c>
      <c r="C89" s="2" t="s">
        <v>2</v>
      </c>
      <c r="D89" s="2"/>
      <c r="E89" s="1"/>
      <c r="F89" s="1">
        <v>53550</v>
      </c>
      <c r="G89" s="23">
        <v>6560</v>
      </c>
      <c r="H89" s="23">
        <v>25</v>
      </c>
      <c r="I89" s="23"/>
      <c r="J89" s="24">
        <f t="shared" si="3"/>
        <v>3.7965072133637054E-3</v>
      </c>
      <c r="K89" s="54"/>
      <c r="L89" s="18"/>
    </row>
    <row r="90" spans="1:12" ht="24.95" customHeight="1" x14ac:dyDescent="0.25">
      <c r="A90" s="17">
        <v>45987</v>
      </c>
      <c r="B90" s="1">
        <v>1</v>
      </c>
      <c r="C90" s="2" t="s">
        <v>4</v>
      </c>
      <c r="D90" s="2"/>
      <c r="E90" s="1"/>
      <c r="F90" s="1">
        <v>41000</v>
      </c>
      <c r="G90" s="23">
        <v>6505</v>
      </c>
      <c r="H90" s="23">
        <v>42</v>
      </c>
      <c r="I90" s="23"/>
      <c r="J90" s="24">
        <f t="shared" si="3"/>
        <v>6.4151519780051933E-3</v>
      </c>
      <c r="K90" s="54"/>
      <c r="L90" s="18"/>
    </row>
    <row r="91" spans="1:12" ht="24.95" customHeight="1" x14ac:dyDescent="0.25">
      <c r="A91" s="17">
        <v>45987</v>
      </c>
      <c r="B91" s="1">
        <v>1</v>
      </c>
      <c r="C91" s="2" t="s">
        <v>6</v>
      </c>
      <c r="D91" s="2"/>
      <c r="E91" s="1"/>
      <c r="F91" s="1">
        <v>20800</v>
      </c>
      <c r="G91" s="23">
        <v>3127</v>
      </c>
      <c r="H91" s="23">
        <v>25</v>
      </c>
      <c r="I91" s="23"/>
      <c r="J91" s="24">
        <f t="shared" si="3"/>
        <v>7.9314720812182736E-3</v>
      </c>
      <c r="K91" s="54"/>
      <c r="L91" s="18"/>
    </row>
    <row r="92" spans="1:12" ht="24.95" customHeight="1" x14ac:dyDescent="0.25">
      <c r="A92" s="17">
        <v>45987</v>
      </c>
      <c r="B92" s="1">
        <v>2</v>
      </c>
      <c r="C92" s="2" t="s">
        <v>3</v>
      </c>
      <c r="D92" s="2"/>
      <c r="E92" s="1">
        <v>140000</v>
      </c>
      <c r="F92" s="1">
        <v>128800</v>
      </c>
      <c r="G92" s="23">
        <v>14343</v>
      </c>
      <c r="H92" s="23">
        <v>75</v>
      </c>
      <c r="I92" s="23"/>
      <c r="J92" s="24">
        <f t="shared" si="3"/>
        <v>5.2018310445276737E-3</v>
      </c>
      <c r="K92" s="54"/>
      <c r="L92" s="18"/>
    </row>
    <row r="93" spans="1:12" ht="24.95" customHeight="1" x14ac:dyDescent="0.25">
      <c r="A93" s="17">
        <v>45988</v>
      </c>
      <c r="B93" s="1">
        <v>1</v>
      </c>
      <c r="C93" s="2" t="s">
        <v>3</v>
      </c>
      <c r="D93" s="2"/>
      <c r="E93" s="1"/>
      <c r="F93" s="1">
        <v>75100</v>
      </c>
      <c r="G93" s="23">
        <v>8352</v>
      </c>
      <c r="H93" s="23">
        <v>48</v>
      </c>
      <c r="I93" s="23"/>
      <c r="J93" s="24">
        <f t="shared" si="3"/>
        <v>5.7142857142857143E-3</v>
      </c>
      <c r="K93" s="54"/>
      <c r="L93" s="18"/>
    </row>
    <row r="94" spans="1:12" ht="24.95" customHeight="1" x14ac:dyDescent="0.25">
      <c r="A94" s="17">
        <v>45988</v>
      </c>
      <c r="B94" s="1">
        <v>1</v>
      </c>
      <c r="C94" s="2" t="s">
        <v>10</v>
      </c>
      <c r="D94" s="2"/>
      <c r="E94" s="1"/>
      <c r="F94" s="1">
        <v>45000</v>
      </c>
      <c r="G94" s="23">
        <v>4836</v>
      </c>
      <c r="H94" s="23">
        <v>47</v>
      </c>
      <c r="I94" s="23"/>
      <c r="J94" s="24">
        <f t="shared" si="3"/>
        <v>9.62523039115298E-3</v>
      </c>
      <c r="K94" s="54"/>
      <c r="L94" s="18"/>
    </row>
    <row r="95" spans="1:12" ht="24.95" customHeight="1" x14ac:dyDescent="0.25">
      <c r="A95" s="17">
        <v>45988</v>
      </c>
      <c r="B95" s="1">
        <v>2</v>
      </c>
      <c r="C95" s="2" t="s">
        <v>10</v>
      </c>
      <c r="D95" s="2"/>
      <c r="E95" s="1"/>
      <c r="F95" s="1">
        <v>47500</v>
      </c>
      <c r="G95" s="23">
        <v>5034</v>
      </c>
      <c r="H95" s="23">
        <v>46</v>
      </c>
      <c r="I95" s="23"/>
      <c r="J95" s="24">
        <f t="shared" si="3"/>
        <v>9.0551181102362203E-3</v>
      </c>
      <c r="K95" s="54"/>
      <c r="L95" s="18"/>
    </row>
    <row r="96" spans="1:12" ht="24.95" customHeight="1" x14ac:dyDescent="0.25">
      <c r="A96" s="17">
        <v>45988</v>
      </c>
      <c r="B96" s="1">
        <v>2</v>
      </c>
      <c r="C96" s="2" t="s">
        <v>9</v>
      </c>
      <c r="D96" s="2"/>
      <c r="E96" s="1"/>
      <c r="F96" s="1">
        <v>63750</v>
      </c>
      <c r="G96" s="23">
        <v>7616</v>
      </c>
      <c r="H96" s="23">
        <v>63</v>
      </c>
      <c r="I96" s="23"/>
      <c r="J96" s="24">
        <f t="shared" si="3"/>
        <v>8.2041932543299913E-3</v>
      </c>
      <c r="K96" s="54"/>
      <c r="L96" s="18"/>
    </row>
    <row r="97" spans="1:12" ht="24.95" customHeight="1" x14ac:dyDescent="0.25">
      <c r="A97" s="17">
        <v>45989</v>
      </c>
      <c r="B97" s="1">
        <v>1</v>
      </c>
      <c r="C97" s="2" t="s">
        <v>9</v>
      </c>
      <c r="D97" s="2"/>
      <c r="E97" s="1">
        <v>85000</v>
      </c>
      <c r="F97" s="1">
        <v>85000</v>
      </c>
      <c r="G97" s="23">
        <v>10216</v>
      </c>
      <c r="H97" s="23">
        <v>49</v>
      </c>
      <c r="I97" s="23"/>
      <c r="J97" s="24">
        <f t="shared" si="3"/>
        <v>4.7735021919142716E-3</v>
      </c>
      <c r="K97" s="54"/>
      <c r="L97" s="18"/>
    </row>
    <row r="98" spans="1:12" ht="24.95" customHeight="1" x14ac:dyDescent="0.25">
      <c r="A98" s="17">
        <v>45989</v>
      </c>
      <c r="B98" s="1">
        <v>1</v>
      </c>
      <c r="C98" s="2" t="s">
        <v>7</v>
      </c>
      <c r="D98" s="2"/>
      <c r="E98" s="1">
        <v>32000</v>
      </c>
      <c r="F98" s="1">
        <v>32000</v>
      </c>
      <c r="G98" s="23">
        <v>5589</v>
      </c>
      <c r="H98" s="23">
        <v>10</v>
      </c>
      <c r="I98" s="23"/>
      <c r="J98" s="24">
        <f t="shared" si="3"/>
        <v>1.786033220217896E-3</v>
      </c>
      <c r="K98" s="54"/>
      <c r="L98" s="18"/>
    </row>
    <row r="99" spans="1:12" ht="24.95" customHeight="1" x14ac:dyDescent="0.25">
      <c r="A99" s="17">
        <v>45989</v>
      </c>
      <c r="B99" s="1">
        <v>2</v>
      </c>
      <c r="C99" s="2" t="s">
        <v>8</v>
      </c>
      <c r="D99" s="2"/>
      <c r="E99" s="1"/>
      <c r="F99" s="1">
        <v>94250</v>
      </c>
      <c r="G99" s="23">
        <v>13649</v>
      </c>
      <c r="H99" s="23">
        <v>80</v>
      </c>
      <c r="I99" s="23"/>
      <c r="J99" s="24">
        <f t="shared" si="3"/>
        <v>5.8270813606234977E-3</v>
      </c>
      <c r="K99" s="54"/>
      <c r="L99" s="18"/>
    </row>
    <row r="100" spans="1:12" ht="24.95" customHeight="1" x14ac:dyDescent="0.25">
      <c r="A100" s="17">
        <v>45990</v>
      </c>
      <c r="B100" s="1">
        <v>2</v>
      </c>
      <c r="C100" s="2" t="s">
        <v>8</v>
      </c>
      <c r="D100" s="2"/>
      <c r="E100" s="1"/>
      <c r="F100" s="1">
        <v>65200</v>
      </c>
      <c r="G100" s="23">
        <v>9614</v>
      </c>
      <c r="H100" s="23">
        <v>88</v>
      </c>
      <c r="I100" s="23"/>
      <c r="J100" s="24">
        <f t="shared" si="3"/>
        <v>9.0702947845804991E-3</v>
      </c>
      <c r="K100" s="54"/>
      <c r="L100" s="18"/>
    </row>
    <row r="101" spans="1:12" ht="24.95" customHeight="1" x14ac:dyDescent="0.25">
      <c r="A101" s="17"/>
      <c r="B101" s="1"/>
      <c r="C101" s="2"/>
      <c r="D101" s="2"/>
      <c r="E101" s="1"/>
      <c r="F101" s="1"/>
      <c r="G101" s="23"/>
      <c r="H101" s="23"/>
      <c r="I101" s="23"/>
      <c r="J101" s="24" t="str">
        <f t="shared" si="3"/>
        <v/>
      </c>
      <c r="K101" s="54"/>
      <c r="L101" s="57"/>
    </row>
    <row r="102" spans="1:12" ht="24.95" customHeight="1" x14ac:dyDescent="0.25">
      <c r="A102" s="17">
        <v>45993</v>
      </c>
      <c r="B102" s="1">
        <v>2</v>
      </c>
      <c r="C102" s="2" t="s">
        <v>7</v>
      </c>
      <c r="D102" s="2"/>
      <c r="E102" s="1"/>
      <c r="F102" s="1">
        <v>110000</v>
      </c>
      <c r="G102" s="23">
        <v>19210</v>
      </c>
      <c r="H102" s="23">
        <v>105</v>
      </c>
      <c r="I102" s="23"/>
      <c r="J102" s="24">
        <f t="shared" si="3"/>
        <v>5.4361894900336527E-3</v>
      </c>
      <c r="K102" s="54"/>
      <c r="L102" s="18"/>
    </row>
    <row r="103" spans="1:12" ht="24.95" customHeight="1" x14ac:dyDescent="0.25">
      <c r="A103" s="17">
        <v>45994</v>
      </c>
      <c r="B103" s="1">
        <v>1</v>
      </c>
      <c r="C103" s="2" t="s">
        <v>8</v>
      </c>
      <c r="D103" s="2"/>
      <c r="E103" s="1"/>
      <c r="F103" s="1">
        <v>118400</v>
      </c>
      <c r="G103" s="23">
        <v>17646</v>
      </c>
      <c r="H103" s="23">
        <v>100</v>
      </c>
      <c r="I103" s="23"/>
      <c r="J103" s="24">
        <f t="shared" ref="J103:J166" si="4">IFERROR(H103/(H103+G103), "")</f>
        <v>5.6350726924377327E-3</v>
      </c>
      <c r="K103" s="54"/>
      <c r="L103" s="18"/>
    </row>
    <row r="104" spans="1:12" ht="24.95" customHeight="1" x14ac:dyDescent="0.25">
      <c r="A104" s="17">
        <v>45994</v>
      </c>
      <c r="B104" s="1">
        <v>2</v>
      </c>
      <c r="C104" s="2" t="s">
        <v>8</v>
      </c>
      <c r="D104" s="2"/>
      <c r="E104" s="1"/>
      <c r="F104" s="1">
        <v>73600</v>
      </c>
      <c r="G104" s="23">
        <v>10864</v>
      </c>
      <c r="H104" s="23">
        <v>63</v>
      </c>
      <c r="I104" s="23"/>
      <c r="J104" s="24">
        <f t="shared" si="4"/>
        <v>5.7655349135169766E-3</v>
      </c>
      <c r="K104" s="54"/>
      <c r="L104" s="18"/>
    </row>
    <row r="105" spans="1:12" ht="24.95" customHeight="1" x14ac:dyDescent="0.25">
      <c r="A105" s="17"/>
      <c r="B105" s="1">
        <v>1</v>
      </c>
      <c r="C105" s="2" t="s">
        <v>2</v>
      </c>
      <c r="D105" s="2"/>
      <c r="E105" s="1"/>
      <c r="F105" s="1">
        <v>116700</v>
      </c>
      <c r="G105" s="23">
        <v>14400</v>
      </c>
      <c r="H105" s="23">
        <v>63</v>
      </c>
      <c r="I105" s="23"/>
      <c r="J105" s="24">
        <f t="shared" si="4"/>
        <v>4.3559427504667085E-3</v>
      </c>
      <c r="K105" s="54"/>
      <c r="L105" s="57"/>
    </row>
    <row r="106" spans="1:12" ht="24.95" customHeight="1" x14ac:dyDescent="0.25">
      <c r="A106" s="17"/>
      <c r="B106" s="1">
        <v>1</v>
      </c>
      <c r="C106" s="2" t="s">
        <v>2</v>
      </c>
      <c r="D106" s="2"/>
      <c r="E106" s="1"/>
      <c r="F106" s="1">
        <v>130000</v>
      </c>
      <c r="G106" s="23">
        <v>16025</v>
      </c>
      <c r="H106" s="23">
        <v>99</v>
      </c>
      <c r="I106" s="23"/>
      <c r="J106" s="24">
        <f t="shared" si="4"/>
        <v>6.1399156536839491E-3</v>
      </c>
      <c r="K106" s="54"/>
      <c r="L106" s="57"/>
    </row>
    <row r="107" spans="1:12" ht="24.95" customHeight="1" x14ac:dyDescent="0.25">
      <c r="A107" s="17">
        <v>45996</v>
      </c>
      <c r="B107" s="1">
        <v>2</v>
      </c>
      <c r="C107" s="2" t="s">
        <v>2</v>
      </c>
      <c r="D107" s="2"/>
      <c r="E107" s="1">
        <v>140000</v>
      </c>
      <c r="F107" s="1">
        <v>6200</v>
      </c>
      <c r="G107" s="23">
        <v>760</v>
      </c>
      <c r="H107" s="23">
        <v>0</v>
      </c>
      <c r="I107" s="23"/>
      <c r="J107" s="24">
        <f t="shared" si="4"/>
        <v>0</v>
      </c>
      <c r="K107" s="54"/>
      <c r="L107" s="18"/>
    </row>
    <row r="108" spans="1:12" ht="24.95" customHeight="1" x14ac:dyDescent="0.25">
      <c r="A108" s="17">
        <v>45996</v>
      </c>
      <c r="B108" s="1">
        <v>2</v>
      </c>
      <c r="C108" s="2" t="s">
        <v>3</v>
      </c>
      <c r="D108" s="2"/>
      <c r="E108" s="1">
        <v>140000</v>
      </c>
      <c r="F108" s="1">
        <v>115200</v>
      </c>
      <c r="G108" s="23">
        <v>12812</v>
      </c>
      <c r="H108" s="23">
        <v>55</v>
      </c>
      <c r="I108" s="23"/>
      <c r="J108" s="24">
        <f t="shared" si="4"/>
        <v>4.2745006606046479E-3</v>
      </c>
      <c r="K108" s="54"/>
      <c r="L108" s="18"/>
    </row>
    <row r="109" spans="1:12" ht="24.95" customHeight="1" x14ac:dyDescent="0.25">
      <c r="A109" s="17">
        <v>45996</v>
      </c>
      <c r="B109" s="1">
        <v>2</v>
      </c>
      <c r="C109" s="2" t="s">
        <v>3</v>
      </c>
      <c r="D109" s="2"/>
      <c r="E109" s="1">
        <v>140000</v>
      </c>
      <c r="F109" s="1">
        <v>74100</v>
      </c>
      <c r="G109" s="23">
        <v>8293</v>
      </c>
      <c r="H109" s="23">
        <v>26</v>
      </c>
      <c r="I109" s="23"/>
      <c r="J109" s="24">
        <f t="shared" si="4"/>
        <v>3.1253756461113113E-3</v>
      </c>
      <c r="K109" s="54"/>
      <c r="L109" s="18"/>
    </row>
    <row r="110" spans="1:12" ht="24.95" customHeight="1" x14ac:dyDescent="0.25">
      <c r="A110" s="17"/>
      <c r="B110" s="1"/>
      <c r="C110" s="2" t="s">
        <v>2</v>
      </c>
      <c r="D110" s="2"/>
      <c r="E110" s="1"/>
      <c r="F110" s="1">
        <v>120000</v>
      </c>
      <c r="G110" s="23">
        <v>14771</v>
      </c>
      <c r="H110" s="23">
        <v>90</v>
      </c>
      <c r="I110" s="23"/>
      <c r="J110" s="24">
        <f t="shared" si="4"/>
        <v>6.0561200457573518E-3</v>
      </c>
      <c r="K110" s="54"/>
      <c r="L110" s="57"/>
    </row>
    <row r="111" spans="1:12" ht="24.95" customHeight="1" x14ac:dyDescent="0.25">
      <c r="A111" s="17">
        <v>46001</v>
      </c>
      <c r="B111" s="1">
        <v>1</v>
      </c>
      <c r="C111" s="2" t="s">
        <v>3</v>
      </c>
      <c r="D111" s="2"/>
      <c r="E111" s="1">
        <v>140000</v>
      </c>
      <c r="F111" s="1">
        <v>144000</v>
      </c>
      <c r="G111" s="23">
        <v>16060</v>
      </c>
      <c r="H111" s="23">
        <v>83</v>
      </c>
      <c r="I111" s="23"/>
      <c r="J111" s="24">
        <f t="shared" si="4"/>
        <v>5.1415474199343371E-3</v>
      </c>
      <c r="K111" s="54"/>
      <c r="L111" s="18"/>
    </row>
    <row r="112" spans="1:12" ht="24.95" customHeight="1" x14ac:dyDescent="0.25">
      <c r="A112" s="17">
        <v>46001</v>
      </c>
      <c r="B112" s="1">
        <v>2</v>
      </c>
      <c r="C112" s="2" t="s">
        <v>3</v>
      </c>
      <c r="D112" s="2"/>
      <c r="E112" s="1">
        <v>140000</v>
      </c>
      <c r="F112" s="1">
        <v>138900</v>
      </c>
      <c r="G112" s="23">
        <v>15459</v>
      </c>
      <c r="H112" s="23">
        <v>70</v>
      </c>
      <c r="I112" s="23"/>
      <c r="J112" s="24">
        <f t="shared" si="4"/>
        <v>4.5076952797990857E-3</v>
      </c>
      <c r="K112" s="54"/>
      <c r="L112" s="18"/>
    </row>
    <row r="113" spans="1:12" ht="24.95" customHeight="1" x14ac:dyDescent="0.25">
      <c r="A113" s="17">
        <v>46002</v>
      </c>
      <c r="B113" s="1">
        <v>1</v>
      </c>
      <c r="C113" s="2" t="s">
        <v>2</v>
      </c>
      <c r="D113" s="2"/>
      <c r="E113" s="1"/>
      <c r="F113" s="1"/>
      <c r="G113" s="23"/>
      <c r="H113" s="23"/>
      <c r="I113" s="23"/>
      <c r="J113" s="24" t="str">
        <f t="shared" si="4"/>
        <v/>
      </c>
      <c r="K113" s="54"/>
      <c r="L113" s="18"/>
    </row>
    <row r="114" spans="1:12" ht="24.95" customHeight="1" x14ac:dyDescent="0.25">
      <c r="A114" s="17">
        <v>46002</v>
      </c>
      <c r="B114" s="1">
        <v>2</v>
      </c>
      <c r="C114" s="2" t="s">
        <v>7</v>
      </c>
      <c r="D114" s="2"/>
      <c r="E114" s="1">
        <v>140000</v>
      </c>
      <c r="F114" s="1">
        <v>88400</v>
      </c>
      <c r="G114" s="23">
        <v>14963</v>
      </c>
      <c r="H114" s="23">
        <v>155</v>
      </c>
      <c r="I114" s="23"/>
      <c r="J114" s="24">
        <f t="shared" si="4"/>
        <v>1.0252678925783834E-2</v>
      </c>
      <c r="K114" s="54"/>
      <c r="L114" s="18"/>
    </row>
    <row r="115" spans="1:12" ht="24.95" customHeight="1" x14ac:dyDescent="0.25">
      <c r="A115" s="17">
        <v>46003</v>
      </c>
      <c r="B115" s="1">
        <v>1</v>
      </c>
      <c r="C115" s="2" t="s">
        <v>7</v>
      </c>
      <c r="D115" s="2"/>
      <c r="E115" s="1"/>
      <c r="F115" s="1">
        <v>72400</v>
      </c>
      <c r="G115" s="23">
        <v>12651</v>
      </c>
      <c r="H115" s="23">
        <v>84</v>
      </c>
      <c r="I115" s="23"/>
      <c r="J115" s="24">
        <f t="shared" si="4"/>
        <v>6.5959952885747937E-3</v>
      </c>
      <c r="K115" s="54"/>
      <c r="L115" s="18"/>
    </row>
    <row r="116" spans="1:12" ht="24.95" customHeight="1" x14ac:dyDescent="0.25">
      <c r="A116" s="17">
        <v>46003</v>
      </c>
      <c r="B116" s="1">
        <v>1</v>
      </c>
      <c r="C116" s="2" t="s">
        <v>8</v>
      </c>
      <c r="D116" s="2"/>
      <c r="E116" s="1"/>
      <c r="F116" s="1">
        <v>38400</v>
      </c>
      <c r="G116" s="23">
        <v>5656</v>
      </c>
      <c r="H116" s="23">
        <v>33</v>
      </c>
      <c r="I116" s="23"/>
      <c r="J116" s="24">
        <f t="shared" si="4"/>
        <v>5.8006679557039906E-3</v>
      </c>
      <c r="K116" s="54"/>
      <c r="L116" s="18"/>
    </row>
    <row r="117" spans="1:12" ht="24.95" customHeight="1" x14ac:dyDescent="0.25">
      <c r="A117" s="17">
        <v>46003</v>
      </c>
      <c r="B117" s="1">
        <v>2</v>
      </c>
      <c r="C117" s="2" t="s">
        <v>8</v>
      </c>
      <c r="D117" s="2"/>
      <c r="E117" s="1"/>
      <c r="F117" s="1">
        <v>107850</v>
      </c>
      <c r="G117" s="23">
        <v>15168</v>
      </c>
      <c r="H117" s="23">
        <v>205</v>
      </c>
      <c r="I117" s="23"/>
      <c r="J117" s="24">
        <f t="shared" si="4"/>
        <v>1.3335067976322123E-2</v>
      </c>
      <c r="K117" s="54"/>
      <c r="L117" s="18"/>
    </row>
    <row r="118" spans="1:12" ht="24.95" customHeight="1" x14ac:dyDescent="0.25">
      <c r="A118" s="17">
        <v>46004</v>
      </c>
      <c r="B118" s="1">
        <v>1</v>
      </c>
      <c r="C118" s="2" t="s">
        <v>8</v>
      </c>
      <c r="D118" s="2"/>
      <c r="E118" s="1"/>
      <c r="F118" s="1">
        <v>101700</v>
      </c>
      <c r="G118" s="23">
        <v>14925</v>
      </c>
      <c r="H118" s="23">
        <v>101</v>
      </c>
      <c r="I118" s="23"/>
      <c r="J118" s="24">
        <f t="shared" si="4"/>
        <v>6.7216824171436179E-3</v>
      </c>
      <c r="K118" s="54"/>
      <c r="L118" s="18"/>
    </row>
    <row r="119" spans="1:12" ht="24.95" customHeight="1" x14ac:dyDescent="0.25">
      <c r="A119" s="17">
        <v>46006</v>
      </c>
      <c r="B119" s="1">
        <v>1</v>
      </c>
      <c r="C119" s="2" t="s">
        <v>7</v>
      </c>
      <c r="D119" s="2"/>
      <c r="E119" s="1"/>
      <c r="F119" s="1">
        <v>79800</v>
      </c>
      <c r="G119" s="23">
        <v>14026</v>
      </c>
      <c r="H119" s="23">
        <v>75</v>
      </c>
      <c r="I119" s="23"/>
      <c r="J119" s="24">
        <f t="shared" si="4"/>
        <v>5.3187717183178496E-3</v>
      </c>
      <c r="K119" s="54"/>
      <c r="L119" s="18"/>
    </row>
    <row r="120" spans="1:12" ht="24.95" customHeight="1" x14ac:dyDescent="0.25">
      <c r="A120" s="17">
        <v>44180</v>
      </c>
      <c r="B120" s="1">
        <v>2</v>
      </c>
      <c r="C120" s="2" t="s">
        <v>7</v>
      </c>
      <c r="D120" s="2"/>
      <c r="E120" s="1"/>
      <c r="F120" s="1">
        <v>65600</v>
      </c>
      <c r="G120" s="23">
        <v>11510</v>
      </c>
      <c r="H120" s="23">
        <v>81</v>
      </c>
      <c r="I120" s="23"/>
      <c r="J120" s="24">
        <f t="shared" si="4"/>
        <v>6.9881804848589421E-3</v>
      </c>
      <c r="K120" s="54"/>
      <c r="L120" s="18"/>
    </row>
    <row r="121" spans="1:12" ht="24.95" customHeight="1" x14ac:dyDescent="0.25">
      <c r="A121" s="17">
        <v>46009</v>
      </c>
      <c r="B121" s="1">
        <v>1</v>
      </c>
      <c r="C121" s="2" t="s">
        <v>7</v>
      </c>
      <c r="D121" s="2"/>
      <c r="E121" s="1"/>
      <c r="F121" s="1">
        <v>92800</v>
      </c>
      <c r="G121" s="23">
        <v>16316</v>
      </c>
      <c r="H121" s="23">
        <v>445</v>
      </c>
      <c r="I121" s="23"/>
      <c r="J121" s="24">
        <f t="shared" si="4"/>
        <v>2.6549728536483505E-2</v>
      </c>
      <c r="K121" s="54"/>
      <c r="L121" s="18"/>
    </row>
    <row r="122" spans="1:12" ht="24.95" customHeight="1" x14ac:dyDescent="0.25">
      <c r="A122" s="17">
        <v>46009</v>
      </c>
      <c r="B122" s="1">
        <v>2</v>
      </c>
      <c r="C122" s="2" t="s">
        <v>7</v>
      </c>
      <c r="D122" s="2"/>
      <c r="E122" s="1"/>
      <c r="F122" s="1">
        <v>39500</v>
      </c>
      <c r="G122" s="23">
        <v>6903</v>
      </c>
      <c r="H122" s="23">
        <v>25</v>
      </c>
      <c r="I122" s="23"/>
      <c r="J122" s="24">
        <f t="shared" si="4"/>
        <v>3.6085450346420322E-3</v>
      </c>
      <c r="K122" s="54"/>
      <c r="L122" s="18"/>
    </row>
    <row r="123" spans="1:12" ht="24.95" customHeight="1" x14ac:dyDescent="0.25">
      <c r="A123" s="17">
        <v>46009</v>
      </c>
      <c r="B123" s="1">
        <v>2</v>
      </c>
      <c r="C123" s="2" t="s">
        <v>8</v>
      </c>
      <c r="D123" s="2"/>
      <c r="E123" s="1"/>
      <c r="F123" s="1">
        <v>86400</v>
      </c>
      <c r="G123" s="23">
        <v>12659</v>
      </c>
      <c r="H123" s="23">
        <v>52</v>
      </c>
      <c r="I123" s="23"/>
      <c r="J123" s="24">
        <f t="shared" si="4"/>
        <v>4.0909448509165291E-3</v>
      </c>
      <c r="K123" s="54"/>
      <c r="L123" s="18"/>
    </row>
    <row r="124" spans="1:12" ht="24.95" customHeight="1" x14ac:dyDescent="0.25">
      <c r="A124" s="17" t="s">
        <v>65</v>
      </c>
      <c r="B124" s="1">
        <v>1</v>
      </c>
      <c r="C124" s="2" t="s">
        <v>8</v>
      </c>
      <c r="D124" s="2"/>
      <c r="E124" s="1"/>
      <c r="F124" s="1">
        <v>75200</v>
      </c>
      <c r="G124" s="23">
        <v>10979</v>
      </c>
      <c r="H124" s="23">
        <v>75</v>
      </c>
      <c r="I124" s="23"/>
      <c r="J124" s="24">
        <f t="shared" si="4"/>
        <v>6.7848742536638319E-3</v>
      </c>
      <c r="K124" s="54"/>
      <c r="L124" s="18"/>
    </row>
    <row r="125" spans="1:12" ht="24.95" customHeight="1" x14ac:dyDescent="0.25">
      <c r="A125" s="17">
        <v>46010</v>
      </c>
      <c r="B125" s="1">
        <v>1</v>
      </c>
      <c r="C125" s="2" t="s">
        <v>3</v>
      </c>
      <c r="D125" s="2"/>
      <c r="E125" s="1"/>
      <c r="F125" s="1">
        <v>19200</v>
      </c>
      <c r="G125" s="23">
        <v>2151</v>
      </c>
      <c r="H125" s="23">
        <v>12</v>
      </c>
      <c r="I125" s="23"/>
      <c r="J125" s="24">
        <f t="shared" si="4"/>
        <v>5.5478502080443829E-3</v>
      </c>
      <c r="K125" s="54"/>
      <c r="L125" s="18"/>
    </row>
    <row r="126" spans="1:12" ht="24.95" customHeight="1" x14ac:dyDescent="0.25">
      <c r="A126" s="17">
        <v>46010</v>
      </c>
      <c r="B126" s="1">
        <v>2</v>
      </c>
      <c r="C126" s="2" t="s">
        <v>5</v>
      </c>
      <c r="D126" s="2"/>
      <c r="E126" s="1"/>
      <c r="F126" s="1">
        <v>40000</v>
      </c>
      <c r="G126" s="23">
        <v>6350</v>
      </c>
      <c r="H126" s="23">
        <v>34</v>
      </c>
      <c r="I126" s="23"/>
      <c r="J126" s="24">
        <f t="shared" si="4"/>
        <v>5.3258145363408518E-3</v>
      </c>
      <c r="K126" s="54"/>
      <c r="L126" s="18"/>
    </row>
    <row r="127" spans="1:12" ht="24.95" customHeight="1" x14ac:dyDescent="0.25">
      <c r="A127" s="17">
        <v>46010</v>
      </c>
      <c r="B127" s="1">
        <v>2</v>
      </c>
      <c r="C127" s="2" t="s">
        <v>2</v>
      </c>
      <c r="D127" s="2"/>
      <c r="E127" s="1"/>
      <c r="F127" s="1">
        <v>72000</v>
      </c>
      <c r="G127" s="23">
        <v>8800</v>
      </c>
      <c r="H127" s="23">
        <v>100</v>
      </c>
      <c r="I127" s="23"/>
      <c r="J127" s="24">
        <f t="shared" si="4"/>
        <v>1.1235955056179775E-2</v>
      </c>
      <c r="K127" s="54"/>
      <c r="L127" s="18"/>
    </row>
    <row r="128" spans="1:12" ht="24.95" customHeight="1" x14ac:dyDescent="0.25">
      <c r="A128" s="17">
        <v>46010</v>
      </c>
      <c r="B128" s="1">
        <v>2</v>
      </c>
      <c r="C128" s="2" t="s">
        <v>2</v>
      </c>
      <c r="D128" s="2"/>
      <c r="E128" s="1"/>
      <c r="F128" s="1">
        <v>67200</v>
      </c>
      <c r="G128" s="23">
        <v>8267</v>
      </c>
      <c r="H128" s="23">
        <v>75</v>
      </c>
      <c r="I128" s="23"/>
      <c r="J128" s="24">
        <f t="shared" si="4"/>
        <v>8.9906497242867416E-3</v>
      </c>
      <c r="K128" s="54"/>
      <c r="L128" s="18"/>
    </row>
    <row r="129" spans="1:12" ht="24.95" customHeight="1" x14ac:dyDescent="0.25">
      <c r="A129" s="17">
        <v>46010</v>
      </c>
      <c r="B129" s="1">
        <v>2</v>
      </c>
      <c r="C129" s="2" t="s">
        <v>3</v>
      </c>
      <c r="D129" s="2"/>
      <c r="E129" s="1"/>
      <c r="F129" s="1">
        <v>62400</v>
      </c>
      <c r="G129" s="23">
        <v>6933</v>
      </c>
      <c r="H129" s="23">
        <v>25</v>
      </c>
      <c r="I129" s="23"/>
      <c r="J129" s="24">
        <f t="shared" si="4"/>
        <v>3.5929864903707963E-3</v>
      </c>
      <c r="K129" s="54"/>
      <c r="L129" s="18"/>
    </row>
    <row r="130" spans="1:12" ht="24.95" customHeight="1" x14ac:dyDescent="0.25">
      <c r="A130" s="17">
        <v>46011</v>
      </c>
      <c r="B130" s="1">
        <v>1</v>
      </c>
      <c r="C130" s="2" t="s">
        <v>3</v>
      </c>
      <c r="D130" s="2"/>
      <c r="E130" s="1"/>
      <c r="F130" s="1">
        <v>137200</v>
      </c>
      <c r="G130" s="23">
        <v>15311</v>
      </c>
      <c r="H130" s="23">
        <v>86</v>
      </c>
      <c r="I130" s="23"/>
      <c r="J130" s="24">
        <f t="shared" si="4"/>
        <v>5.5855036695460153E-3</v>
      </c>
      <c r="K130" s="54"/>
      <c r="L130" s="18"/>
    </row>
    <row r="131" spans="1:12" ht="24.95" customHeight="1" x14ac:dyDescent="0.25">
      <c r="A131" s="17"/>
      <c r="B131" s="1">
        <v>1</v>
      </c>
      <c r="C131" s="2" t="s">
        <v>2</v>
      </c>
      <c r="D131" s="2"/>
      <c r="E131" s="1"/>
      <c r="F131" s="1">
        <v>127900</v>
      </c>
      <c r="G131" s="23">
        <v>15702</v>
      </c>
      <c r="H131" s="23">
        <v>85</v>
      </c>
      <c r="I131" s="23"/>
      <c r="J131" s="24">
        <f t="shared" si="4"/>
        <v>5.3841768543738521E-3</v>
      </c>
      <c r="K131" s="54"/>
      <c r="L131" s="57"/>
    </row>
    <row r="132" spans="1:12" ht="24.95" customHeight="1" x14ac:dyDescent="0.25">
      <c r="A132" s="17">
        <v>46013</v>
      </c>
      <c r="B132" s="1">
        <v>2</v>
      </c>
      <c r="C132" s="2" t="s">
        <v>3</v>
      </c>
      <c r="D132" s="2"/>
      <c r="E132" s="1"/>
      <c r="F132" s="1">
        <v>130850</v>
      </c>
      <c r="G132" s="23">
        <v>14653</v>
      </c>
      <c r="H132" s="23">
        <v>110</v>
      </c>
      <c r="I132" s="23"/>
      <c r="J132" s="24">
        <f t="shared" si="4"/>
        <v>7.45106008263903E-3</v>
      </c>
      <c r="K132" s="54"/>
      <c r="L132" s="18"/>
    </row>
    <row r="133" spans="1:12" ht="24.95" customHeight="1" x14ac:dyDescent="0.25">
      <c r="A133" s="17"/>
      <c r="B133" s="1"/>
      <c r="C133" s="2" t="s">
        <v>2</v>
      </c>
      <c r="D133" s="2"/>
      <c r="E133" s="1"/>
      <c r="F133" s="1">
        <v>100800</v>
      </c>
      <c r="G133" s="23">
        <v>12360</v>
      </c>
      <c r="H133" s="23">
        <v>94</v>
      </c>
      <c r="I133" s="23"/>
      <c r="J133" s="24">
        <f t="shared" si="4"/>
        <v>7.5477758149991971E-3</v>
      </c>
      <c r="K133" s="54"/>
      <c r="L133" s="57"/>
    </row>
    <row r="134" spans="1:12" ht="24.95" customHeight="1" x14ac:dyDescent="0.25">
      <c r="A134" s="17">
        <v>46014</v>
      </c>
      <c r="B134" s="1">
        <v>2</v>
      </c>
      <c r="C134" s="2" t="s">
        <v>2</v>
      </c>
      <c r="D134" s="2"/>
      <c r="E134" s="1"/>
      <c r="F134" s="1">
        <v>17200</v>
      </c>
      <c r="G134" s="23">
        <v>1097</v>
      </c>
      <c r="H134" s="23">
        <v>35</v>
      </c>
      <c r="I134" s="23"/>
      <c r="J134" s="24">
        <f t="shared" si="4"/>
        <v>3.0918727915194347E-2</v>
      </c>
      <c r="K134" s="54"/>
      <c r="L134" s="18"/>
    </row>
    <row r="135" spans="1:12" ht="24.95" customHeight="1" x14ac:dyDescent="0.25">
      <c r="A135" s="17">
        <v>46014</v>
      </c>
      <c r="B135" s="1">
        <v>2</v>
      </c>
      <c r="C135" s="2" t="s">
        <v>3</v>
      </c>
      <c r="D135" s="2"/>
      <c r="E135" s="1"/>
      <c r="F135" s="1">
        <v>109800</v>
      </c>
      <c r="G135" s="23">
        <v>12285</v>
      </c>
      <c r="H135" s="23">
        <v>135</v>
      </c>
      <c r="I135" s="23"/>
      <c r="J135" s="24">
        <f t="shared" si="4"/>
        <v>1.0869565217391304E-2</v>
      </c>
      <c r="K135" s="54"/>
      <c r="L135" s="18"/>
    </row>
    <row r="136" spans="1:12" ht="24.95" customHeight="1" x14ac:dyDescent="0.25">
      <c r="A136" s="17">
        <v>46015</v>
      </c>
      <c r="B136" s="1">
        <v>2</v>
      </c>
      <c r="C136" s="2" t="s">
        <v>6</v>
      </c>
      <c r="D136" s="2"/>
      <c r="E136" s="1"/>
      <c r="F136" s="1">
        <v>72000</v>
      </c>
      <c r="G136" s="23">
        <v>10747</v>
      </c>
      <c r="H136" s="23">
        <v>148</v>
      </c>
      <c r="I136" s="23"/>
      <c r="J136" s="24">
        <f t="shared" si="4"/>
        <v>1.3584212941716384E-2</v>
      </c>
      <c r="K136" s="54"/>
      <c r="L136" s="18"/>
    </row>
    <row r="137" spans="1:12" ht="24.95" customHeight="1" x14ac:dyDescent="0.25">
      <c r="A137" s="17">
        <v>46016</v>
      </c>
      <c r="B137" s="1">
        <v>1</v>
      </c>
      <c r="C137" s="2" t="s">
        <v>6</v>
      </c>
      <c r="D137" s="2"/>
      <c r="E137" s="1"/>
      <c r="F137" s="1">
        <v>80000</v>
      </c>
      <c r="G137" s="23">
        <v>11925</v>
      </c>
      <c r="H137" s="23">
        <v>46</v>
      </c>
      <c r="I137" s="23"/>
      <c r="J137" s="24">
        <f t="shared" si="4"/>
        <v>3.8426196641884553E-3</v>
      </c>
      <c r="K137" s="54"/>
      <c r="L137" s="18"/>
    </row>
    <row r="138" spans="1:12" ht="24.95" customHeight="1" x14ac:dyDescent="0.25">
      <c r="A138" s="17">
        <v>46016</v>
      </c>
      <c r="B138" s="1">
        <v>2</v>
      </c>
      <c r="C138" s="2" t="s">
        <v>6</v>
      </c>
      <c r="D138" s="2"/>
      <c r="E138" s="1"/>
      <c r="F138" s="1">
        <v>8500</v>
      </c>
      <c r="G138" s="23">
        <v>1282</v>
      </c>
      <c r="H138" s="23">
        <v>20</v>
      </c>
      <c r="I138" s="23"/>
      <c r="J138" s="24">
        <f t="shared" si="4"/>
        <v>1.5360983102918587E-2</v>
      </c>
      <c r="K138" s="54"/>
      <c r="L138" s="18"/>
    </row>
    <row r="139" spans="1:12" ht="24.95" customHeight="1" x14ac:dyDescent="0.25">
      <c r="A139" s="17">
        <v>46016</v>
      </c>
      <c r="B139" s="1">
        <v>3</v>
      </c>
      <c r="C139" s="2" t="s">
        <v>2</v>
      </c>
      <c r="D139" s="2"/>
      <c r="E139" s="1"/>
      <c r="F139" s="1">
        <v>184700</v>
      </c>
      <c r="G139" s="23">
        <v>22673</v>
      </c>
      <c r="H139" s="23">
        <v>200</v>
      </c>
      <c r="I139" s="23"/>
      <c r="J139" s="24">
        <f t="shared" si="4"/>
        <v>8.7439338958597481E-3</v>
      </c>
      <c r="K139" s="54"/>
      <c r="L139" s="18"/>
    </row>
    <row r="140" spans="1:12" ht="24.95" customHeight="1" x14ac:dyDescent="0.25">
      <c r="A140" s="17">
        <v>46027</v>
      </c>
      <c r="B140" s="1">
        <v>1</v>
      </c>
      <c r="C140" s="2" t="s">
        <v>2</v>
      </c>
      <c r="D140" s="2"/>
      <c r="E140" s="1"/>
      <c r="F140" s="1">
        <v>100800</v>
      </c>
      <c r="G140" s="23">
        <v>12415</v>
      </c>
      <c r="H140" s="23">
        <v>62</v>
      </c>
      <c r="I140" s="23"/>
      <c r="J140" s="24">
        <f t="shared" si="4"/>
        <v>4.9691432235312973E-3</v>
      </c>
      <c r="K140" s="54"/>
      <c r="L140" s="57"/>
    </row>
    <row r="141" spans="1:12" ht="24.95" customHeight="1" x14ac:dyDescent="0.25">
      <c r="A141" s="17">
        <v>46027</v>
      </c>
      <c r="B141" s="1">
        <v>2</v>
      </c>
      <c r="C141" s="2" t="s">
        <v>2</v>
      </c>
      <c r="D141" s="2"/>
      <c r="E141" s="1"/>
      <c r="F141" s="1">
        <v>117400</v>
      </c>
      <c r="G141" s="23">
        <v>14597</v>
      </c>
      <c r="H141" s="23">
        <v>80</v>
      </c>
      <c r="I141" s="23"/>
      <c r="J141" s="24">
        <f t="shared" si="4"/>
        <v>5.4507051849833075E-3</v>
      </c>
      <c r="K141" s="54"/>
      <c r="L141" s="57"/>
    </row>
    <row r="142" spans="1:12" ht="24.95" customHeight="1" x14ac:dyDescent="0.25">
      <c r="A142" s="17">
        <v>46028</v>
      </c>
      <c r="B142" s="1">
        <v>1</v>
      </c>
      <c r="C142" s="2" t="s">
        <v>2</v>
      </c>
      <c r="D142" s="2"/>
      <c r="E142" s="1"/>
      <c r="F142" s="1">
        <v>144000</v>
      </c>
      <c r="G142" s="23">
        <v>17692</v>
      </c>
      <c r="H142" s="23">
        <v>55</v>
      </c>
      <c r="I142" s="23"/>
      <c r="J142" s="24">
        <f t="shared" si="4"/>
        <v>3.0991153434383276E-3</v>
      </c>
      <c r="K142" s="54"/>
      <c r="L142" s="57"/>
    </row>
    <row r="143" spans="1:12" ht="24.95" customHeight="1" x14ac:dyDescent="0.25">
      <c r="A143" s="17">
        <v>46028</v>
      </c>
      <c r="B143" s="1">
        <v>2</v>
      </c>
      <c r="C143" s="2" t="s">
        <v>2</v>
      </c>
      <c r="D143" s="2"/>
      <c r="E143" s="1"/>
      <c r="F143" s="1">
        <v>126000</v>
      </c>
      <c r="G143" s="23">
        <v>15452</v>
      </c>
      <c r="H143" s="23">
        <v>110</v>
      </c>
      <c r="I143" s="23"/>
      <c r="J143" s="24">
        <f t="shared" si="4"/>
        <v>7.0685001927772778E-3</v>
      </c>
      <c r="K143" s="54"/>
      <c r="L143" s="57"/>
    </row>
    <row r="144" spans="1:12" ht="24.95" customHeight="1" x14ac:dyDescent="0.25">
      <c r="A144" s="17">
        <v>46029</v>
      </c>
      <c r="B144" s="1">
        <v>1</v>
      </c>
      <c r="C144" s="2" t="s">
        <v>3</v>
      </c>
      <c r="D144" s="2"/>
      <c r="E144" s="1"/>
      <c r="F144" s="1">
        <v>130000</v>
      </c>
      <c r="G144" s="23">
        <v>13967</v>
      </c>
      <c r="H144" s="23">
        <v>68</v>
      </c>
      <c r="I144" s="23"/>
      <c r="J144" s="24">
        <f t="shared" si="4"/>
        <v>4.8450302814392592E-3</v>
      </c>
      <c r="K144" s="54"/>
      <c r="L144" s="57"/>
    </row>
    <row r="145" spans="1:12" ht="24.95" customHeight="1" x14ac:dyDescent="0.25">
      <c r="A145" s="17">
        <v>46029</v>
      </c>
      <c r="B145" s="1">
        <v>2</v>
      </c>
      <c r="C145" s="2" t="s">
        <v>3</v>
      </c>
      <c r="D145" s="2"/>
      <c r="E145" s="1"/>
      <c r="F145" s="1">
        <v>23700</v>
      </c>
      <c r="G145" s="23">
        <v>2668</v>
      </c>
      <c r="H145" s="23">
        <v>12</v>
      </c>
      <c r="I145" s="23"/>
      <c r="J145" s="24">
        <f t="shared" si="4"/>
        <v>4.4776119402985077E-3</v>
      </c>
      <c r="K145" s="54"/>
      <c r="L145" s="57"/>
    </row>
    <row r="146" spans="1:12" ht="24.95" customHeight="1" x14ac:dyDescent="0.25">
      <c r="A146" s="17">
        <v>46030</v>
      </c>
      <c r="B146" s="1">
        <v>1</v>
      </c>
      <c r="C146" s="2" t="s">
        <v>4</v>
      </c>
      <c r="D146" s="2"/>
      <c r="E146" s="1"/>
      <c r="F146" s="1">
        <v>120000</v>
      </c>
      <c r="G146" s="23">
        <v>19114</v>
      </c>
      <c r="H146" s="23">
        <v>75</v>
      </c>
      <c r="I146" s="23"/>
      <c r="J146" s="24">
        <f t="shared" si="4"/>
        <v>3.908489238626296E-3</v>
      </c>
      <c r="K146" s="54"/>
      <c r="L146" s="57"/>
    </row>
    <row r="147" spans="1:12" ht="24.95" customHeight="1" x14ac:dyDescent="0.25">
      <c r="A147" s="17">
        <v>46030</v>
      </c>
      <c r="B147" s="1">
        <v>2</v>
      </c>
      <c r="C147" s="2" t="s">
        <v>4</v>
      </c>
      <c r="D147" s="2"/>
      <c r="E147" s="1"/>
      <c r="F147" s="1">
        <v>32000</v>
      </c>
      <c r="G147" s="23">
        <v>5114</v>
      </c>
      <c r="H147" s="23">
        <v>25</v>
      </c>
      <c r="I147" s="23"/>
      <c r="J147" s="24">
        <f t="shared" si="4"/>
        <v>4.864759680871765E-3</v>
      </c>
      <c r="K147" s="54"/>
      <c r="L147" s="57"/>
    </row>
    <row r="148" spans="1:12" ht="24.95" customHeight="1" x14ac:dyDescent="0.25">
      <c r="A148" s="17">
        <v>46030</v>
      </c>
      <c r="B148" s="1">
        <v>2</v>
      </c>
      <c r="C148" s="2" t="s">
        <v>5</v>
      </c>
      <c r="D148" s="2"/>
      <c r="E148" s="1"/>
      <c r="F148" s="1">
        <v>73600</v>
      </c>
      <c r="G148" s="23">
        <v>12483</v>
      </c>
      <c r="H148" s="23">
        <v>50</v>
      </c>
      <c r="I148" s="23"/>
      <c r="J148" s="24">
        <f t="shared" si="4"/>
        <v>3.9894678049948139E-3</v>
      </c>
      <c r="K148" s="54"/>
      <c r="L148" s="57"/>
    </row>
    <row r="149" spans="1:12" ht="24.95" customHeight="1" x14ac:dyDescent="0.25">
      <c r="A149" s="17">
        <v>46031</v>
      </c>
      <c r="B149" s="1">
        <v>1</v>
      </c>
      <c r="C149" s="2" t="s">
        <v>6</v>
      </c>
      <c r="D149" s="2"/>
      <c r="E149" s="1"/>
      <c r="F149" s="1">
        <v>105600</v>
      </c>
      <c r="G149" s="23">
        <v>15806</v>
      </c>
      <c r="H149" s="23">
        <v>80</v>
      </c>
      <c r="I149" s="23"/>
      <c r="J149" s="24">
        <f t="shared" si="4"/>
        <v>5.0358806496286039E-3</v>
      </c>
      <c r="K149" s="54"/>
      <c r="L149" s="57"/>
    </row>
    <row r="150" spans="1:12" ht="24.95" customHeight="1" x14ac:dyDescent="0.25">
      <c r="A150" s="17">
        <v>46034</v>
      </c>
      <c r="B150" s="1">
        <v>1</v>
      </c>
      <c r="C150" s="2" t="s">
        <v>2</v>
      </c>
      <c r="D150" s="2"/>
      <c r="E150" s="1"/>
      <c r="F150" s="1">
        <v>96000</v>
      </c>
      <c r="G150" s="23">
        <v>11813</v>
      </c>
      <c r="H150" s="23">
        <v>147</v>
      </c>
      <c r="I150" s="23"/>
      <c r="J150" s="24">
        <f t="shared" si="4"/>
        <v>1.2290969899665553E-2</v>
      </c>
      <c r="K150" s="54"/>
      <c r="L150" s="57"/>
    </row>
    <row r="151" spans="1:12" ht="24.95" customHeight="1" x14ac:dyDescent="0.25">
      <c r="A151" s="17">
        <v>46034</v>
      </c>
      <c r="B151" s="1">
        <v>2</v>
      </c>
      <c r="C151" s="2" t="s">
        <v>2</v>
      </c>
      <c r="D151" s="2"/>
      <c r="E151" s="1"/>
      <c r="F151" s="1">
        <v>106400</v>
      </c>
      <c r="G151" s="23">
        <v>13086</v>
      </c>
      <c r="H151" s="23">
        <v>76</v>
      </c>
      <c r="I151" s="23"/>
      <c r="J151" s="24">
        <f t="shared" si="4"/>
        <v>5.7741984500835741E-3</v>
      </c>
      <c r="K151" s="54"/>
      <c r="L151" s="57"/>
    </row>
    <row r="152" spans="1:12" ht="24.95" customHeight="1" x14ac:dyDescent="0.25">
      <c r="A152" s="17">
        <v>46035</v>
      </c>
      <c r="B152" s="1">
        <v>1</v>
      </c>
      <c r="C152" s="2" t="s">
        <v>2</v>
      </c>
      <c r="D152" s="2"/>
      <c r="E152" s="1"/>
      <c r="F152" s="1">
        <v>50400</v>
      </c>
      <c r="G152" s="23">
        <v>6163</v>
      </c>
      <c r="H152" s="23">
        <v>86</v>
      </c>
      <c r="I152" s="23"/>
      <c r="J152" s="24">
        <f t="shared" si="4"/>
        <v>1.376220195231237E-2</v>
      </c>
      <c r="K152" s="54"/>
      <c r="L152" s="57"/>
    </row>
    <row r="153" spans="1:12" ht="24.95" customHeight="1" x14ac:dyDescent="0.25">
      <c r="A153" s="17">
        <v>46035</v>
      </c>
      <c r="B153" s="1">
        <v>1</v>
      </c>
      <c r="C153" s="2" t="s">
        <v>3</v>
      </c>
      <c r="D153" s="2"/>
      <c r="E153" s="1"/>
      <c r="F153" s="1">
        <v>43200</v>
      </c>
      <c r="G153" s="23">
        <v>3754</v>
      </c>
      <c r="H153" s="23">
        <v>56</v>
      </c>
      <c r="I153" s="23"/>
      <c r="J153" s="24">
        <f t="shared" si="4"/>
        <v>1.4698162729658792E-2</v>
      </c>
      <c r="K153" s="54"/>
      <c r="L153" s="57"/>
    </row>
    <row r="154" spans="1:12" ht="24.95" customHeight="1" x14ac:dyDescent="0.25">
      <c r="A154" s="17">
        <v>46038</v>
      </c>
      <c r="B154" s="1">
        <v>1</v>
      </c>
      <c r="C154" s="2" t="s">
        <v>4</v>
      </c>
      <c r="D154" s="2"/>
      <c r="E154" s="1"/>
      <c r="F154" s="1">
        <v>112000</v>
      </c>
      <c r="G154" s="23">
        <v>17941</v>
      </c>
      <c r="H154" s="23">
        <v>207</v>
      </c>
      <c r="I154" s="23"/>
      <c r="J154" s="24">
        <f t="shared" si="4"/>
        <v>1.1406215560943355E-2</v>
      </c>
      <c r="K154" s="54"/>
      <c r="L154" s="57"/>
    </row>
    <row r="155" spans="1:12" ht="24.95" customHeight="1" x14ac:dyDescent="0.25">
      <c r="A155" s="17">
        <v>46043</v>
      </c>
      <c r="B155" s="1">
        <v>1</v>
      </c>
      <c r="C155" s="2" t="s">
        <v>3</v>
      </c>
      <c r="D155" s="2"/>
      <c r="E155" s="1"/>
      <c r="F155" s="1">
        <v>105600</v>
      </c>
      <c r="G155" s="23">
        <v>11673</v>
      </c>
      <c r="H155" s="23">
        <v>79</v>
      </c>
      <c r="I155" s="23"/>
      <c r="J155" s="24">
        <f t="shared" si="4"/>
        <v>6.7222600408441118E-3</v>
      </c>
      <c r="K155" s="54"/>
      <c r="L155" s="57"/>
    </row>
    <row r="156" spans="1:12" ht="24.95" customHeight="1" x14ac:dyDescent="0.25">
      <c r="A156" s="17">
        <v>46043</v>
      </c>
      <c r="B156" s="1">
        <v>2</v>
      </c>
      <c r="C156" s="2" t="s">
        <v>3</v>
      </c>
      <c r="D156" s="2"/>
      <c r="E156" s="1"/>
      <c r="F156" s="1">
        <v>110400</v>
      </c>
      <c r="G156" s="23">
        <v>12271</v>
      </c>
      <c r="H156" s="23">
        <v>111</v>
      </c>
      <c r="I156" s="23"/>
      <c r="J156" s="24">
        <f t="shared" si="4"/>
        <v>8.964626070101761E-3</v>
      </c>
      <c r="K156" s="54"/>
      <c r="L156" s="57"/>
    </row>
    <row r="157" spans="1:12" ht="24.95" customHeight="1" x14ac:dyDescent="0.25">
      <c r="A157" s="17">
        <v>46044</v>
      </c>
      <c r="B157" s="1">
        <v>1</v>
      </c>
      <c r="C157" s="2" t="s">
        <v>2</v>
      </c>
      <c r="D157" s="2"/>
      <c r="E157" s="1"/>
      <c r="F157" s="1">
        <v>124800</v>
      </c>
      <c r="G157" s="23">
        <v>15540</v>
      </c>
      <c r="H157" s="23">
        <v>85</v>
      </c>
      <c r="I157" s="23"/>
      <c r="J157" s="24">
        <f t="shared" si="4"/>
        <v>5.4400000000000004E-3</v>
      </c>
      <c r="K157" s="54"/>
      <c r="L157" s="57"/>
    </row>
    <row r="158" spans="1:12" ht="24.95" customHeight="1" x14ac:dyDescent="0.25">
      <c r="A158" s="17">
        <v>46045</v>
      </c>
      <c r="B158" s="1">
        <v>1</v>
      </c>
      <c r="C158" s="2" t="s">
        <v>2</v>
      </c>
      <c r="D158" s="2"/>
      <c r="E158" s="1"/>
      <c r="F158" s="1">
        <v>139000</v>
      </c>
      <c r="G158" s="23">
        <v>17016</v>
      </c>
      <c r="H158" s="23">
        <v>110</v>
      </c>
      <c r="I158" s="23"/>
      <c r="J158" s="24">
        <f t="shared" si="4"/>
        <v>6.42298259955623E-3</v>
      </c>
      <c r="K158" s="54"/>
      <c r="L158" s="57"/>
    </row>
    <row r="159" spans="1:12" ht="24.95" customHeight="1" x14ac:dyDescent="0.25">
      <c r="A159" s="17">
        <v>46048</v>
      </c>
      <c r="B159" s="1">
        <v>1</v>
      </c>
      <c r="C159" s="2" t="s">
        <v>6</v>
      </c>
      <c r="D159" s="2"/>
      <c r="E159" s="1"/>
      <c r="F159" s="1">
        <v>120000</v>
      </c>
      <c r="G159" s="23">
        <v>17139</v>
      </c>
      <c r="H159" s="23">
        <v>103</v>
      </c>
      <c r="I159" s="23"/>
      <c r="J159" s="24">
        <f t="shared" si="4"/>
        <v>5.9737849437420257E-3</v>
      </c>
      <c r="K159" s="54"/>
      <c r="L159" s="57"/>
    </row>
    <row r="160" spans="1:12" ht="24.95" customHeight="1" x14ac:dyDescent="0.25">
      <c r="A160" s="17">
        <v>46048</v>
      </c>
      <c r="B160" s="1">
        <v>2</v>
      </c>
      <c r="C160" s="2" t="s">
        <v>6</v>
      </c>
      <c r="D160" s="2"/>
      <c r="E160" s="1"/>
      <c r="F160" s="1">
        <v>118400</v>
      </c>
      <c r="G160" s="23">
        <v>17600</v>
      </c>
      <c r="H160" s="23">
        <v>105</v>
      </c>
      <c r="I160" s="23"/>
      <c r="J160" s="24">
        <f t="shared" si="4"/>
        <v>5.9305280994069471E-3</v>
      </c>
      <c r="K160" s="54"/>
      <c r="L160" s="57"/>
    </row>
    <row r="161" spans="1:12" ht="24.95" customHeight="1" x14ac:dyDescent="0.25">
      <c r="A161" s="17">
        <v>46049</v>
      </c>
      <c r="B161" s="1">
        <v>1</v>
      </c>
      <c r="C161" s="2" t="s">
        <v>4</v>
      </c>
      <c r="D161" s="2"/>
      <c r="E161" s="1"/>
      <c r="F161" s="1">
        <v>64000</v>
      </c>
      <c r="G161" s="23">
        <v>10102</v>
      </c>
      <c r="H161" s="23">
        <v>68</v>
      </c>
      <c r="I161" s="23"/>
      <c r="J161" s="24">
        <f t="shared" si="4"/>
        <v>6.6863323500491638E-3</v>
      </c>
      <c r="K161" s="54"/>
      <c r="L161" s="57"/>
    </row>
    <row r="162" spans="1:12" ht="24.95" customHeight="1" x14ac:dyDescent="0.25">
      <c r="A162" s="17">
        <v>46049</v>
      </c>
      <c r="B162" s="1">
        <v>1</v>
      </c>
      <c r="C162" s="2" t="s">
        <v>2</v>
      </c>
      <c r="D162" s="2"/>
      <c r="E162" s="1"/>
      <c r="F162" s="1">
        <v>37850</v>
      </c>
      <c r="G162" s="23">
        <v>4621</v>
      </c>
      <c r="H162" s="23">
        <v>28</v>
      </c>
      <c r="I162" s="23"/>
      <c r="J162" s="24">
        <f t="shared" si="4"/>
        <v>6.0228006022800601E-3</v>
      </c>
      <c r="K162" s="54"/>
      <c r="L162" s="57"/>
    </row>
    <row r="163" spans="1:12" ht="24.95" customHeight="1" x14ac:dyDescent="0.25">
      <c r="A163" s="17">
        <v>46050</v>
      </c>
      <c r="B163" s="1">
        <v>2</v>
      </c>
      <c r="C163" s="2" t="s">
        <v>2</v>
      </c>
      <c r="D163" s="2"/>
      <c r="E163" s="1"/>
      <c r="F163" s="1">
        <v>120800</v>
      </c>
      <c r="G163" s="23">
        <v>14780</v>
      </c>
      <c r="H163" s="23">
        <v>111</v>
      </c>
      <c r="I163" s="23"/>
      <c r="J163" s="24">
        <f t="shared" si="4"/>
        <v>7.4541669464777381E-3</v>
      </c>
      <c r="K163" s="54"/>
      <c r="L163" s="57"/>
    </row>
    <row r="164" spans="1:12" ht="24.95" customHeight="1" x14ac:dyDescent="0.25">
      <c r="A164" s="17">
        <v>46051</v>
      </c>
      <c r="B164" s="1">
        <v>1</v>
      </c>
      <c r="C164" s="2" t="s">
        <v>2</v>
      </c>
      <c r="D164" s="2"/>
      <c r="E164" s="1"/>
      <c r="F164" s="1">
        <v>17000</v>
      </c>
      <c r="G164" s="23">
        <v>1833</v>
      </c>
      <c r="H164" s="23">
        <v>20</v>
      </c>
      <c r="I164" s="23"/>
      <c r="J164" s="24">
        <f t="shared" si="4"/>
        <v>1.0793308148947653E-2</v>
      </c>
      <c r="K164" s="54"/>
      <c r="L164" s="57"/>
    </row>
    <row r="165" spans="1:12" ht="24.95" customHeight="1" x14ac:dyDescent="0.25">
      <c r="A165" s="17">
        <v>46051</v>
      </c>
      <c r="B165" s="1">
        <v>1</v>
      </c>
      <c r="C165" s="2" t="s">
        <v>6</v>
      </c>
      <c r="D165" s="2"/>
      <c r="E165" s="1"/>
      <c r="F165" s="1">
        <v>84800</v>
      </c>
      <c r="G165" s="23">
        <v>12585</v>
      </c>
      <c r="H165" s="23">
        <v>95</v>
      </c>
      <c r="I165" s="23"/>
      <c r="J165" s="24">
        <f t="shared" si="4"/>
        <v>7.49211356466877E-3</v>
      </c>
      <c r="K165" s="54"/>
      <c r="L165" s="57"/>
    </row>
    <row r="166" spans="1:12" ht="24.95" customHeight="1" x14ac:dyDescent="0.25">
      <c r="A166" s="17">
        <v>46051</v>
      </c>
      <c r="B166" s="1">
        <v>2</v>
      </c>
      <c r="C166" s="2" t="s">
        <v>6</v>
      </c>
      <c r="D166" s="2"/>
      <c r="E166" s="1"/>
      <c r="F166" s="1">
        <v>103100</v>
      </c>
      <c r="G166" s="23">
        <v>15386</v>
      </c>
      <c r="H166" s="23">
        <v>113</v>
      </c>
      <c r="I166" s="23"/>
      <c r="J166" s="24">
        <f t="shared" si="4"/>
        <v>7.2907929543841541E-3</v>
      </c>
      <c r="K166" s="54"/>
      <c r="L166" s="57"/>
    </row>
    <row r="167" spans="1:12" ht="24.95" customHeight="1" x14ac:dyDescent="0.25">
      <c r="A167" s="17">
        <v>46052</v>
      </c>
      <c r="B167" s="1">
        <v>1</v>
      </c>
      <c r="C167" s="2" t="s">
        <v>3</v>
      </c>
      <c r="D167" s="2"/>
      <c r="E167" s="1"/>
      <c r="F167" s="1">
        <v>127800</v>
      </c>
      <c r="G167" s="23">
        <v>14293</v>
      </c>
      <c r="H167" s="23">
        <v>228</v>
      </c>
      <c r="I167" s="23"/>
      <c r="J167" s="24">
        <f t="shared" ref="J167:J229" si="5">IFERROR(H167/(H167+G167), "")</f>
        <v>1.5701397975346049E-2</v>
      </c>
      <c r="K167" s="54"/>
      <c r="L167" s="57"/>
    </row>
    <row r="168" spans="1:12" ht="24.95" customHeight="1" x14ac:dyDescent="0.25">
      <c r="A168" s="17">
        <v>43863</v>
      </c>
      <c r="B168" s="1">
        <v>1</v>
      </c>
      <c r="C168" s="2" t="s">
        <v>2</v>
      </c>
      <c r="D168" s="2"/>
      <c r="E168" s="1"/>
      <c r="F168" s="1">
        <v>62400</v>
      </c>
      <c r="G168" s="23">
        <v>7619</v>
      </c>
      <c r="H168" s="23">
        <v>27</v>
      </c>
      <c r="I168" s="23"/>
      <c r="J168" s="24">
        <f t="shared" si="5"/>
        <v>3.5312581742087366E-3</v>
      </c>
      <c r="K168" s="54"/>
      <c r="L168" s="18"/>
    </row>
    <row r="169" spans="1:12" ht="24.95" customHeight="1" x14ac:dyDescent="0.25">
      <c r="A169" s="17">
        <v>46055</v>
      </c>
      <c r="B169" s="1">
        <v>2</v>
      </c>
      <c r="C169" s="2" t="s">
        <v>3</v>
      </c>
      <c r="D169" s="2"/>
      <c r="E169" s="1"/>
      <c r="F169" s="1">
        <v>76800</v>
      </c>
      <c r="G169" s="23">
        <v>8453</v>
      </c>
      <c r="H169" s="23">
        <v>54</v>
      </c>
      <c r="I169" s="23"/>
      <c r="J169" s="24">
        <f t="shared" si="5"/>
        <v>6.3477136475843425E-3</v>
      </c>
      <c r="K169" s="54"/>
      <c r="L169" s="57"/>
    </row>
    <row r="170" spans="1:12" ht="24.95" customHeight="1" x14ac:dyDescent="0.25">
      <c r="A170" s="17">
        <v>46055</v>
      </c>
      <c r="B170" s="1">
        <v>2</v>
      </c>
      <c r="C170" s="2" t="s">
        <v>3</v>
      </c>
      <c r="D170" s="2"/>
      <c r="E170" s="1"/>
      <c r="F170" s="1">
        <v>30400</v>
      </c>
      <c r="G170" s="23">
        <v>3383</v>
      </c>
      <c r="H170" s="23">
        <v>22</v>
      </c>
      <c r="I170" s="23"/>
      <c r="J170" s="24">
        <f t="shared" si="5"/>
        <v>6.4610866372980915E-3</v>
      </c>
      <c r="K170" s="54"/>
      <c r="L170" s="57"/>
    </row>
    <row r="171" spans="1:12" ht="24.95" customHeight="1" x14ac:dyDescent="0.25">
      <c r="A171" s="17">
        <v>46055</v>
      </c>
      <c r="B171" s="1">
        <v>2</v>
      </c>
      <c r="C171" s="2" t="s">
        <v>4</v>
      </c>
      <c r="D171" s="2"/>
      <c r="E171" s="1"/>
      <c r="F171" s="1">
        <v>73600</v>
      </c>
      <c r="G171" s="23">
        <v>11704</v>
      </c>
      <c r="H171" s="23">
        <v>80</v>
      </c>
      <c r="I171" s="23"/>
      <c r="J171" s="24">
        <f t="shared" si="5"/>
        <v>6.788866259334691E-3</v>
      </c>
      <c r="K171" s="54"/>
      <c r="L171" s="57"/>
    </row>
    <row r="172" spans="1:12" ht="24.95" customHeight="1" x14ac:dyDescent="0.25">
      <c r="A172" s="17">
        <v>46056</v>
      </c>
      <c r="B172" s="1">
        <v>1</v>
      </c>
      <c r="C172" s="2" t="s">
        <v>4</v>
      </c>
      <c r="D172" s="2"/>
      <c r="E172" s="1"/>
      <c r="F172" s="1">
        <v>70800</v>
      </c>
      <c r="G172" s="23">
        <v>11256</v>
      </c>
      <c r="H172" s="23">
        <v>40</v>
      </c>
      <c r="I172" s="23"/>
      <c r="J172" s="24">
        <f t="shared" si="5"/>
        <v>3.5410764872521247E-3</v>
      </c>
      <c r="K172" s="54"/>
      <c r="L172" s="57"/>
    </row>
    <row r="173" spans="1:12" ht="24.95" customHeight="1" x14ac:dyDescent="0.25">
      <c r="A173" s="17">
        <v>46056</v>
      </c>
      <c r="B173" s="1">
        <v>1</v>
      </c>
      <c r="C173" s="2" t="s">
        <v>7</v>
      </c>
      <c r="D173" s="2"/>
      <c r="E173" s="1"/>
      <c r="F173" s="1">
        <v>22400</v>
      </c>
      <c r="G173" s="23">
        <v>3908</v>
      </c>
      <c r="H173" s="23">
        <v>20</v>
      </c>
      <c r="I173" s="23"/>
      <c r="J173" s="24">
        <f t="shared" si="5"/>
        <v>5.0916496945010185E-3</v>
      </c>
      <c r="K173" s="54"/>
      <c r="L173" s="57"/>
    </row>
    <row r="174" spans="1:12" ht="24.95" customHeight="1" x14ac:dyDescent="0.25">
      <c r="A174" s="17">
        <v>46056</v>
      </c>
      <c r="B174" s="1">
        <v>2</v>
      </c>
      <c r="C174" s="2" t="s">
        <v>7</v>
      </c>
      <c r="D174" s="2"/>
      <c r="E174" s="1"/>
      <c r="F174" s="1">
        <v>94400</v>
      </c>
      <c r="G174" s="23">
        <v>16244</v>
      </c>
      <c r="H174" s="23">
        <v>80</v>
      </c>
      <c r="I174" s="23"/>
      <c r="J174" s="24">
        <f t="shared" si="5"/>
        <v>4.9007596177407502E-3</v>
      </c>
      <c r="K174" s="54"/>
      <c r="L174" s="57"/>
    </row>
    <row r="175" spans="1:12" ht="24.95" customHeight="1" x14ac:dyDescent="0.25">
      <c r="A175" s="17">
        <v>46057</v>
      </c>
      <c r="B175" s="1">
        <v>1</v>
      </c>
      <c r="C175" s="2" t="s">
        <v>7</v>
      </c>
      <c r="D175" s="2"/>
      <c r="E175" s="1"/>
      <c r="F175" s="1">
        <v>113800</v>
      </c>
      <c r="G175" s="23">
        <v>19870</v>
      </c>
      <c r="H175" s="23">
        <v>125</v>
      </c>
      <c r="I175" s="23"/>
      <c r="J175" s="24">
        <f t="shared" si="5"/>
        <v>6.2515628907226809E-3</v>
      </c>
      <c r="K175" s="54"/>
      <c r="L175" s="57"/>
    </row>
    <row r="176" spans="1:12" ht="24.95" customHeight="1" x14ac:dyDescent="0.25">
      <c r="A176" s="17">
        <v>46057</v>
      </c>
      <c r="B176" s="1">
        <v>2</v>
      </c>
      <c r="C176" s="2" t="s">
        <v>8</v>
      </c>
      <c r="D176" s="2"/>
      <c r="E176" s="1"/>
      <c r="F176" s="1">
        <v>85400</v>
      </c>
      <c r="G176" s="23">
        <v>12451</v>
      </c>
      <c r="H176" s="23">
        <v>203</v>
      </c>
      <c r="I176" s="23"/>
      <c r="J176" s="24">
        <f t="shared" si="5"/>
        <v>1.6042358147621307E-2</v>
      </c>
      <c r="K176" s="54"/>
      <c r="L176" s="57"/>
    </row>
    <row r="177" spans="1:12" ht="24.95" customHeight="1" x14ac:dyDescent="0.25">
      <c r="A177" s="17">
        <v>46058</v>
      </c>
      <c r="B177" s="1">
        <v>1</v>
      </c>
      <c r="C177" s="2" t="s">
        <v>8</v>
      </c>
      <c r="D177" s="2"/>
      <c r="E177" s="1"/>
      <c r="F177" s="1">
        <v>112400</v>
      </c>
      <c r="G177" s="23">
        <v>16400</v>
      </c>
      <c r="H177" s="23">
        <v>143</v>
      </c>
      <c r="I177" s="23"/>
      <c r="J177" s="24">
        <f t="shared" si="5"/>
        <v>8.6441395152028044E-3</v>
      </c>
      <c r="K177" s="54"/>
      <c r="L177" s="57"/>
    </row>
    <row r="178" spans="1:12" ht="24.95" customHeight="1" x14ac:dyDescent="0.25">
      <c r="A178" s="17">
        <v>46059</v>
      </c>
      <c r="B178" s="1">
        <v>1</v>
      </c>
      <c r="C178" s="2" t="s">
        <v>7</v>
      </c>
      <c r="D178" s="2"/>
      <c r="E178" s="1"/>
      <c r="F178" s="1">
        <v>108800</v>
      </c>
      <c r="G178" s="23">
        <v>19054</v>
      </c>
      <c r="H178" s="23">
        <v>118</v>
      </c>
      <c r="I178" s="23"/>
      <c r="J178" s="24">
        <f t="shared" si="5"/>
        <v>6.1548090965992076E-3</v>
      </c>
      <c r="K178" s="54"/>
      <c r="L178" s="57"/>
    </row>
    <row r="179" spans="1:12" ht="24.95" customHeight="1" x14ac:dyDescent="0.25">
      <c r="A179" s="17">
        <v>46060</v>
      </c>
      <c r="B179" s="1">
        <v>1</v>
      </c>
      <c r="C179" s="2" t="s">
        <v>8</v>
      </c>
      <c r="D179" s="2"/>
      <c r="E179" s="1"/>
      <c r="F179" s="1">
        <v>118400</v>
      </c>
      <c r="G179" s="23">
        <v>17329</v>
      </c>
      <c r="H179" s="23">
        <v>134</v>
      </c>
      <c r="I179" s="23"/>
      <c r="J179" s="24">
        <f t="shared" si="5"/>
        <v>7.6733665464124145E-3</v>
      </c>
      <c r="K179" s="54"/>
      <c r="L179" s="57"/>
    </row>
    <row r="180" spans="1:12" ht="24.95" customHeight="1" x14ac:dyDescent="0.25">
      <c r="A180" s="17">
        <v>46062</v>
      </c>
      <c r="B180" s="1">
        <v>1</v>
      </c>
      <c r="C180" s="2" t="s">
        <v>3</v>
      </c>
      <c r="D180" s="2"/>
      <c r="E180" s="1"/>
      <c r="F180" s="1">
        <v>120000</v>
      </c>
      <c r="G180" s="23">
        <v>13411</v>
      </c>
      <c r="H180" s="23">
        <v>110</v>
      </c>
      <c r="I180" s="23"/>
      <c r="J180" s="24">
        <f t="shared" si="5"/>
        <v>8.1354929369129494E-3</v>
      </c>
      <c r="K180" s="54"/>
      <c r="L180" s="57"/>
    </row>
    <row r="181" spans="1:12" ht="24.95" customHeight="1" x14ac:dyDescent="0.25">
      <c r="A181" s="17">
        <v>46062</v>
      </c>
      <c r="B181" s="1">
        <v>2</v>
      </c>
      <c r="C181" s="2" t="s">
        <v>3</v>
      </c>
      <c r="D181" s="2"/>
      <c r="E181" s="1"/>
      <c r="F181" s="1">
        <v>130000</v>
      </c>
      <c r="G181" s="23">
        <v>14313</v>
      </c>
      <c r="H181" s="23">
        <v>45</v>
      </c>
      <c r="I181" s="23"/>
      <c r="J181" s="24">
        <f t="shared" si="5"/>
        <v>3.1341412452987882E-3</v>
      </c>
      <c r="K181" s="54"/>
      <c r="L181" s="57"/>
    </row>
    <row r="182" spans="1:12" ht="24.95" customHeight="1" x14ac:dyDescent="0.25">
      <c r="A182" s="17">
        <v>46063</v>
      </c>
      <c r="B182" s="1">
        <v>1</v>
      </c>
      <c r="C182" s="2" t="s">
        <v>2</v>
      </c>
      <c r="D182" s="2"/>
      <c r="E182" s="1"/>
      <c r="F182" s="1">
        <v>120000</v>
      </c>
      <c r="G182" s="23">
        <v>14758</v>
      </c>
      <c r="H182" s="23">
        <v>70</v>
      </c>
      <c r="I182" s="23"/>
      <c r="J182" s="24">
        <f t="shared" si="5"/>
        <v>4.7207984893444833E-3</v>
      </c>
      <c r="K182" s="54"/>
      <c r="L182" s="57"/>
    </row>
    <row r="183" spans="1:12" ht="24.95" customHeight="1" x14ac:dyDescent="0.25">
      <c r="A183" s="17">
        <v>46063</v>
      </c>
      <c r="B183" s="1">
        <v>2</v>
      </c>
      <c r="C183" s="2" t="s">
        <v>2</v>
      </c>
      <c r="D183" s="2"/>
      <c r="E183" s="1"/>
      <c r="F183" s="1">
        <v>81600</v>
      </c>
      <c r="G183" s="23">
        <v>10000</v>
      </c>
      <c r="H183" s="23">
        <v>45</v>
      </c>
      <c r="I183" s="23"/>
      <c r="J183" s="24">
        <f t="shared" si="5"/>
        <v>4.4798407167745144E-3</v>
      </c>
      <c r="K183" s="54"/>
      <c r="L183" s="57"/>
    </row>
    <row r="184" spans="1:12" ht="24.95" customHeight="1" x14ac:dyDescent="0.25">
      <c r="A184" s="17">
        <v>46063</v>
      </c>
      <c r="B184" s="1">
        <v>2</v>
      </c>
      <c r="C184" s="2" t="s">
        <v>3</v>
      </c>
      <c r="D184" s="2"/>
      <c r="E184" s="1"/>
      <c r="F184" s="1">
        <v>50000</v>
      </c>
      <c r="G184" s="23">
        <v>5506</v>
      </c>
      <c r="H184" s="23">
        <v>22</v>
      </c>
      <c r="I184" s="23"/>
      <c r="J184" s="24">
        <f t="shared" si="5"/>
        <v>3.9797395079594787E-3</v>
      </c>
      <c r="K184" s="54"/>
      <c r="L184" s="57"/>
    </row>
    <row r="185" spans="1:12" ht="24.95" customHeight="1" x14ac:dyDescent="0.25">
      <c r="A185" s="17">
        <v>46064</v>
      </c>
      <c r="B185" s="1">
        <v>1</v>
      </c>
      <c r="C185" s="2" t="s">
        <v>2</v>
      </c>
      <c r="D185" s="2"/>
      <c r="E185" s="1"/>
      <c r="F185" s="1">
        <v>120000</v>
      </c>
      <c r="G185" s="23">
        <v>12816</v>
      </c>
      <c r="H185" s="23">
        <v>150</v>
      </c>
      <c r="I185" s="23"/>
      <c r="J185" s="24">
        <f t="shared" si="5"/>
        <v>1.1568718186024989E-2</v>
      </c>
      <c r="K185" s="54"/>
      <c r="L185" s="57"/>
    </row>
    <row r="186" spans="1:12" ht="24.95" customHeight="1" x14ac:dyDescent="0.25">
      <c r="A186" s="17">
        <v>46064</v>
      </c>
      <c r="B186" s="1">
        <v>2</v>
      </c>
      <c r="C186" s="2" t="s">
        <v>3</v>
      </c>
      <c r="D186" s="2"/>
      <c r="E186" s="1"/>
      <c r="F186" s="1">
        <v>24000</v>
      </c>
      <c r="G186" s="23">
        <v>2673</v>
      </c>
      <c r="H186" s="23">
        <v>12</v>
      </c>
      <c r="I186" s="23"/>
      <c r="J186" s="24">
        <f t="shared" si="5"/>
        <v>4.4692737430167594E-3</v>
      </c>
      <c r="K186" s="54"/>
      <c r="L186" s="57"/>
    </row>
    <row r="187" spans="1:12" ht="24.95" customHeight="1" x14ac:dyDescent="0.25">
      <c r="A187" s="17">
        <v>46064</v>
      </c>
      <c r="B187" s="1">
        <v>2</v>
      </c>
      <c r="C187" s="2" t="s">
        <v>8</v>
      </c>
      <c r="D187" s="2"/>
      <c r="E187" s="1"/>
      <c r="F187" s="1">
        <v>56600</v>
      </c>
      <c r="G187" s="23">
        <v>8245</v>
      </c>
      <c r="H187" s="23">
        <v>47</v>
      </c>
      <c r="I187" s="23"/>
      <c r="J187" s="24">
        <f t="shared" si="5"/>
        <v>5.6681138446695607E-3</v>
      </c>
      <c r="K187" s="54"/>
      <c r="L187" s="57"/>
    </row>
    <row r="188" spans="1:12" ht="24.95" customHeight="1" x14ac:dyDescent="0.25">
      <c r="A188" s="17">
        <v>46066</v>
      </c>
      <c r="B188" s="1">
        <v>1</v>
      </c>
      <c r="C188" s="2" t="s">
        <v>8</v>
      </c>
      <c r="D188" s="2"/>
      <c r="E188" s="1"/>
      <c r="F188" s="1">
        <v>70400</v>
      </c>
      <c r="G188" s="23">
        <v>10320</v>
      </c>
      <c r="H188" s="23">
        <v>194</v>
      </c>
      <c r="I188" s="23"/>
      <c r="J188" s="24">
        <f t="shared" si="5"/>
        <v>1.8451588358379303E-2</v>
      </c>
      <c r="K188" s="54"/>
      <c r="L188" s="57"/>
    </row>
    <row r="189" spans="1:12" ht="24.95" customHeight="1" x14ac:dyDescent="0.25">
      <c r="A189" s="17">
        <v>46066</v>
      </c>
      <c r="B189" s="1">
        <v>1</v>
      </c>
      <c r="C189" s="2" t="s">
        <v>10</v>
      </c>
      <c r="D189" s="2"/>
      <c r="E189" s="1"/>
      <c r="F189" s="1">
        <v>40000</v>
      </c>
      <c r="G189" s="23">
        <v>4285</v>
      </c>
      <c r="H189" s="23">
        <v>158</v>
      </c>
      <c r="I189" s="23"/>
      <c r="J189" s="24">
        <f t="shared" si="5"/>
        <v>3.5561557506189514E-2</v>
      </c>
      <c r="K189" s="54"/>
      <c r="L189" s="57"/>
    </row>
    <row r="190" spans="1:12" ht="24.95" customHeight="1" x14ac:dyDescent="0.25">
      <c r="A190" s="17">
        <v>46066</v>
      </c>
      <c r="B190" s="1">
        <v>2</v>
      </c>
      <c r="C190" s="2" t="s">
        <v>10</v>
      </c>
      <c r="D190" s="2"/>
      <c r="E190" s="1"/>
      <c r="F190" s="1">
        <v>116000</v>
      </c>
      <c r="G190" s="23">
        <v>12554</v>
      </c>
      <c r="H190" s="23">
        <v>184</v>
      </c>
      <c r="I190" s="23"/>
      <c r="J190" s="24">
        <f t="shared" si="5"/>
        <v>1.444496781284346E-2</v>
      </c>
      <c r="K190" s="54"/>
      <c r="L190" s="57"/>
    </row>
    <row r="191" spans="1:12" ht="24.95" customHeight="1" x14ac:dyDescent="0.25">
      <c r="A191" s="17">
        <v>46066</v>
      </c>
      <c r="B191" s="1">
        <v>2</v>
      </c>
      <c r="C191" s="2" t="s">
        <v>9</v>
      </c>
      <c r="D191" s="2"/>
      <c r="E191" s="1"/>
      <c r="F191" s="1">
        <v>70000</v>
      </c>
      <c r="G191" s="23">
        <v>8400</v>
      </c>
      <c r="H191" s="23">
        <v>53</v>
      </c>
      <c r="I191" s="23"/>
      <c r="J191" s="24">
        <f t="shared" si="5"/>
        <v>6.2699633266295992E-3</v>
      </c>
      <c r="K191" s="54"/>
      <c r="L191" s="57"/>
    </row>
    <row r="192" spans="1:12" ht="24.95" customHeight="1" x14ac:dyDescent="0.25">
      <c r="A192" s="17">
        <v>46066</v>
      </c>
      <c r="B192" s="1">
        <v>2</v>
      </c>
      <c r="C192" s="2" t="s">
        <v>4</v>
      </c>
      <c r="D192" s="2"/>
      <c r="E192" s="1"/>
      <c r="F192" s="1">
        <v>22400</v>
      </c>
      <c r="G192" s="23">
        <v>3546</v>
      </c>
      <c r="H192" s="23">
        <v>7</v>
      </c>
      <c r="I192" s="23"/>
      <c r="J192" s="24">
        <f t="shared" si="5"/>
        <v>1.9701660568533634E-3</v>
      </c>
      <c r="K192" s="54"/>
      <c r="L192" s="57"/>
    </row>
    <row r="193" spans="1:12" ht="24.95" customHeight="1" x14ac:dyDescent="0.25">
      <c r="A193" s="17">
        <v>46067</v>
      </c>
      <c r="B193" s="1">
        <v>1</v>
      </c>
      <c r="C193" s="2" t="s">
        <v>4</v>
      </c>
      <c r="D193" s="2"/>
      <c r="E193" s="1"/>
      <c r="F193" s="1">
        <v>59640</v>
      </c>
      <c r="G193" s="23">
        <v>9536</v>
      </c>
      <c r="H193" s="23">
        <v>134</v>
      </c>
      <c r="I193" s="23"/>
      <c r="J193" s="24">
        <f t="shared" si="5"/>
        <v>1.3857290589451914E-2</v>
      </c>
      <c r="K193" s="54"/>
      <c r="L193" s="57"/>
    </row>
    <row r="194" spans="1:12" ht="24.95" customHeight="1" x14ac:dyDescent="0.25">
      <c r="A194" s="17">
        <v>46069</v>
      </c>
      <c r="B194" s="1">
        <v>1</v>
      </c>
      <c r="C194" s="2" t="s">
        <v>4</v>
      </c>
      <c r="D194" s="2"/>
      <c r="E194" s="1"/>
      <c r="F194" s="1">
        <v>105600</v>
      </c>
      <c r="G194" s="23">
        <v>16811</v>
      </c>
      <c r="H194" s="23">
        <v>170</v>
      </c>
      <c r="I194" s="23"/>
      <c r="J194" s="24">
        <f t="shared" si="5"/>
        <v>1.0011188975914256E-2</v>
      </c>
      <c r="K194" s="54"/>
      <c r="L194" s="57"/>
    </row>
    <row r="195" spans="1:12" ht="24.95" customHeight="1" x14ac:dyDescent="0.25">
      <c r="A195" s="17">
        <v>46069</v>
      </c>
      <c r="B195" s="1">
        <v>2</v>
      </c>
      <c r="C195" s="2" t="s">
        <v>4</v>
      </c>
      <c r="D195" s="2"/>
      <c r="E195" s="1"/>
      <c r="F195" s="1">
        <v>46400</v>
      </c>
      <c r="G195" s="23">
        <v>7324</v>
      </c>
      <c r="H195" s="23">
        <v>113</v>
      </c>
      <c r="I195" s="23"/>
      <c r="J195" s="56">
        <f t="shared" si="5"/>
        <v>1.5194298776388329E-2</v>
      </c>
      <c r="K195" s="54"/>
      <c r="L195" s="57"/>
    </row>
    <row r="196" spans="1:12" ht="24.95" customHeight="1" x14ac:dyDescent="0.25">
      <c r="A196" s="17">
        <v>46069</v>
      </c>
      <c r="B196" s="1">
        <v>2</v>
      </c>
      <c r="C196" s="2" t="s">
        <v>6</v>
      </c>
      <c r="D196" s="2"/>
      <c r="E196" s="1"/>
      <c r="F196" s="1">
        <v>47400</v>
      </c>
      <c r="G196" s="23">
        <v>6967</v>
      </c>
      <c r="H196" s="23">
        <v>67</v>
      </c>
      <c r="I196" s="23"/>
      <c r="J196" s="24">
        <f t="shared" si="5"/>
        <v>9.5251634916121691E-3</v>
      </c>
      <c r="K196" s="54"/>
      <c r="L196" s="57"/>
    </row>
    <row r="197" spans="1:12" ht="24.95" customHeight="1" x14ac:dyDescent="0.25">
      <c r="A197" s="17">
        <v>46070</v>
      </c>
      <c r="B197" s="1">
        <v>1</v>
      </c>
      <c r="C197" s="2" t="s">
        <v>6</v>
      </c>
      <c r="D197" s="2"/>
      <c r="E197" s="1"/>
      <c r="F197" s="1">
        <v>112000</v>
      </c>
      <c r="G197" s="23">
        <v>16161</v>
      </c>
      <c r="H197" s="23">
        <v>130</v>
      </c>
      <c r="I197" s="23"/>
      <c r="J197" s="24">
        <f t="shared" si="5"/>
        <v>7.9798661837824567E-3</v>
      </c>
      <c r="K197" s="54"/>
      <c r="L197" s="57"/>
    </row>
    <row r="198" spans="1:12" ht="24.95" customHeight="1" x14ac:dyDescent="0.25">
      <c r="A198" s="17">
        <v>46070</v>
      </c>
      <c r="B198" s="1">
        <v>2</v>
      </c>
      <c r="C198" s="2" t="s">
        <v>6</v>
      </c>
      <c r="D198" s="2"/>
      <c r="E198" s="1"/>
      <c r="F198" s="1">
        <v>27200</v>
      </c>
      <c r="G198" s="23">
        <v>3985</v>
      </c>
      <c r="H198" s="23">
        <v>62</v>
      </c>
      <c r="I198" s="23"/>
      <c r="J198" s="56">
        <f t="shared" si="5"/>
        <v>1.5319990116135409E-2</v>
      </c>
      <c r="K198" s="54"/>
      <c r="L198" s="57" t="s">
        <v>70</v>
      </c>
    </row>
    <row r="199" spans="1:12" ht="24.95" customHeight="1" x14ac:dyDescent="0.25">
      <c r="A199" s="17">
        <v>46070</v>
      </c>
      <c r="B199" s="1">
        <v>2</v>
      </c>
      <c r="C199" s="2" t="s">
        <v>8</v>
      </c>
      <c r="D199" s="2"/>
      <c r="E199" s="1"/>
      <c r="F199" s="1">
        <v>57600</v>
      </c>
      <c r="G199" s="23">
        <v>8415</v>
      </c>
      <c r="H199" s="23">
        <v>120</v>
      </c>
      <c r="I199" s="23"/>
      <c r="J199" s="56">
        <f t="shared" si="5"/>
        <v>1.4059753954305799E-2</v>
      </c>
      <c r="K199" s="54">
        <v>1160</v>
      </c>
      <c r="L199" s="57" t="s">
        <v>70</v>
      </c>
    </row>
    <row r="200" spans="1:12" ht="24.95" customHeight="1" x14ac:dyDescent="0.25">
      <c r="A200" s="17">
        <v>46071</v>
      </c>
      <c r="B200" s="1">
        <v>1</v>
      </c>
      <c r="C200" s="2" t="s">
        <v>7</v>
      </c>
      <c r="D200" s="2"/>
      <c r="E200" s="1"/>
      <c r="F200" s="1">
        <v>77600</v>
      </c>
      <c r="G200" s="23">
        <v>13515</v>
      </c>
      <c r="H200" s="23">
        <v>89</v>
      </c>
      <c r="I200" s="23"/>
      <c r="J200" s="24">
        <f t="shared" si="5"/>
        <v>6.5421934725080856E-3</v>
      </c>
      <c r="K200" s="54"/>
      <c r="L200" s="57"/>
    </row>
    <row r="201" spans="1:12" ht="24.95" customHeight="1" x14ac:dyDescent="0.25">
      <c r="A201" s="17">
        <v>46071</v>
      </c>
      <c r="B201" s="1">
        <v>1</v>
      </c>
      <c r="C201" s="2" t="s">
        <v>8</v>
      </c>
      <c r="D201" s="2"/>
      <c r="E201" s="1"/>
      <c r="F201" s="1">
        <v>27200</v>
      </c>
      <c r="G201" s="23">
        <v>3991</v>
      </c>
      <c r="H201" s="23">
        <v>78</v>
      </c>
      <c r="I201" s="23"/>
      <c r="J201" s="24">
        <f t="shared" si="5"/>
        <v>1.9169329073482427E-2</v>
      </c>
      <c r="K201" s="54"/>
      <c r="L201" s="57" t="s">
        <v>69</v>
      </c>
    </row>
    <row r="202" spans="1:12" ht="24.95" customHeight="1" x14ac:dyDescent="0.25">
      <c r="A202" s="17">
        <v>46071</v>
      </c>
      <c r="B202" s="1">
        <v>2</v>
      </c>
      <c r="C202" s="2" t="s">
        <v>7</v>
      </c>
      <c r="D202" s="2"/>
      <c r="E202" s="1"/>
      <c r="F202" s="1">
        <v>85700</v>
      </c>
      <c r="G202" s="23">
        <v>14711</v>
      </c>
      <c r="H202" s="23">
        <v>125</v>
      </c>
      <c r="I202" s="23"/>
      <c r="J202" s="24">
        <f t="shared" si="5"/>
        <v>8.4254516042059861E-3</v>
      </c>
      <c r="K202" s="54"/>
      <c r="L202" s="57"/>
    </row>
    <row r="203" spans="1:12" ht="24.95" customHeight="1" x14ac:dyDescent="0.25">
      <c r="A203" s="17">
        <v>46072</v>
      </c>
      <c r="B203" s="1">
        <v>1</v>
      </c>
      <c r="C203" s="2" t="s">
        <v>2</v>
      </c>
      <c r="D203" s="2"/>
      <c r="E203" s="1"/>
      <c r="F203" s="1">
        <v>92800</v>
      </c>
      <c r="G203" s="23">
        <v>11624</v>
      </c>
      <c r="H203" s="23">
        <v>34</v>
      </c>
      <c r="I203" s="23"/>
      <c r="J203" s="24">
        <f t="shared" si="5"/>
        <v>2.916452221650369E-3</v>
      </c>
      <c r="K203" s="54"/>
      <c r="L203" s="57"/>
    </row>
    <row r="204" spans="1:12" ht="24.95" customHeight="1" x14ac:dyDescent="0.25">
      <c r="A204" s="17">
        <v>46072</v>
      </c>
      <c r="B204" s="1">
        <v>2</v>
      </c>
      <c r="C204" s="2" t="s">
        <v>2</v>
      </c>
      <c r="D204" s="2"/>
      <c r="E204" s="1"/>
      <c r="F204" s="1">
        <v>86100</v>
      </c>
      <c r="G204" s="23">
        <v>10599</v>
      </c>
      <c r="H204" s="23">
        <v>75</v>
      </c>
      <c r="I204" s="23"/>
      <c r="J204" s="24">
        <f t="shared" si="5"/>
        <v>7.0264193367060145E-3</v>
      </c>
      <c r="K204" s="54"/>
      <c r="L204" s="57"/>
    </row>
    <row r="205" spans="1:12" ht="24.95" customHeight="1" x14ac:dyDescent="0.25">
      <c r="A205" s="17">
        <v>20</v>
      </c>
      <c r="B205" s="1">
        <v>1</v>
      </c>
      <c r="C205" s="2" t="s">
        <v>3</v>
      </c>
      <c r="D205" s="2"/>
      <c r="E205" s="1"/>
      <c r="F205" s="1">
        <v>38400</v>
      </c>
      <c r="G205" s="23">
        <v>4258</v>
      </c>
      <c r="H205" s="23">
        <v>33</v>
      </c>
      <c r="I205" s="23"/>
      <c r="J205" s="24">
        <f t="shared" si="5"/>
        <v>7.6905150314611976E-3</v>
      </c>
      <c r="K205" s="54"/>
      <c r="L205" s="57"/>
    </row>
    <row r="206" spans="1:12" ht="24.95" customHeight="1" x14ac:dyDescent="0.25">
      <c r="A206" s="17">
        <v>46073</v>
      </c>
      <c r="B206" s="1">
        <v>2</v>
      </c>
      <c r="C206" s="2" t="s">
        <v>3</v>
      </c>
      <c r="D206" s="2"/>
      <c r="E206" s="1"/>
      <c r="F206" s="1">
        <v>110400</v>
      </c>
      <c r="G206" s="23">
        <v>12319</v>
      </c>
      <c r="H206" s="23">
        <v>107</v>
      </c>
      <c r="I206" s="23"/>
      <c r="J206" s="24">
        <f t="shared" si="5"/>
        <v>8.6109769837437629E-3</v>
      </c>
      <c r="K206" s="54"/>
      <c r="L206" s="57"/>
    </row>
    <row r="207" spans="1:12" ht="24.95" customHeight="1" x14ac:dyDescent="0.25">
      <c r="A207" s="17">
        <v>46074</v>
      </c>
      <c r="B207" s="1">
        <v>1</v>
      </c>
      <c r="C207" s="2" t="s">
        <v>3</v>
      </c>
      <c r="D207" s="2"/>
      <c r="E207" s="1"/>
      <c r="F207" s="1">
        <v>110400</v>
      </c>
      <c r="G207" s="23">
        <v>12248</v>
      </c>
      <c r="H207" s="23">
        <v>46</v>
      </c>
      <c r="I207" s="23"/>
      <c r="J207" s="24">
        <f t="shared" si="5"/>
        <v>3.7416625996421018E-3</v>
      </c>
      <c r="K207" s="54"/>
      <c r="L207" s="57"/>
    </row>
    <row r="208" spans="1:12" ht="24.95" customHeight="1" x14ac:dyDescent="0.25">
      <c r="A208" s="17">
        <v>46076</v>
      </c>
      <c r="B208" s="1">
        <v>1</v>
      </c>
      <c r="C208" s="2" t="s">
        <v>2</v>
      </c>
      <c r="D208" s="2"/>
      <c r="E208" s="1"/>
      <c r="F208" s="1">
        <v>106400</v>
      </c>
      <c r="G208" s="23">
        <v>11946</v>
      </c>
      <c r="H208" s="23">
        <v>75</v>
      </c>
      <c r="I208" s="23"/>
      <c r="J208" s="24">
        <f t="shared" si="5"/>
        <v>6.2390816071874224E-3</v>
      </c>
      <c r="K208" s="54"/>
      <c r="L208" s="57"/>
    </row>
    <row r="209" spans="1:12" ht="24.95" customHeight="1" x14ac:dyDescent="0.25">
      <c r="A209" s="17">
        <v>46076</v>
      </c>
      <c r="B209" s="1">
        <v>2</v>
      </c>
      <c r="C209" s="2" t="s">
        <v>2</v>
      </c>
      <c r="D209" s="2"/>
      <c r="E209" s="1"/>
      <c r="F209" s="1">
        <v>105600</v>
      </c>
      <c r="G209" s="23">
        <v>13254</v>
      </c>
      <c r="H209" s="23">
        <v>44</v>
      </c>
      <c r="I209" s="23"/>
      <c r="J209" s="24">
        <f t="shared" si="5"/>
        <v>3.3087682358249361E-3</v>
      </c>
      <c r="K209" s="54"/>
      <c r="L209" s="57"/>
    </row>
    <row r="210" spans="1:12" ht="24.95" customHeight="1" x14ac:dyDescent="0.25">
      <c r="A210" s="17">
        <v>46076</v>
      </c>
      <c r="B210" s="1">
        <v>2</v>
      </c>
      <c r="C210" s="2" t="s">
        <v>3</v>
      </c>
      <c r="D210" s="2"/>
      <c r="E210" s="1"/>
      <c r="F210" s="1">
        <v>24000</v>
      </c>
      <c r="G210" s="23">
        <v>2686</v>
      </c>
      <c r="H210" s="23">
        <v>14</v>
      </c>
      <c r="I210" s="23"/>
      <c r="J210" s="24">
        <f t="shared" si="5"/>
        <v>5.185185185185185E-3</v>
      </c>
      <c r="K210" s="54"/>
      <c r="L210" s="57"/>
    </row>
    <row r="211" spans="1:12" ht="24.95" customHeight="1" x14ac:dyDescent="0.25">
      <c r="A211" s="17">
        <v>46077</v>
      </c>
      <c r="B211" s="1">
        <v>1</v>
      </c>
      <c r="C211" s="2" t="s">
        <v>3</v>
      </c>
      <c r="D211" s="2"/>
      <c r="E211" s="1"/>
      <c r="F211" s="1">
        <v>120000</v>
      </c>
      <c r="G211" s="23">
        <v>13440</v>
      </c>
      <c r="H211" s="23">
        <v>60</v>
      </c>
      <c r="I211" s="23"/>
      <c r="J211" s="24">
        <f t="shared" si="5"/>
        <v>4.4444444444444444E-3</v>
      </c>
      <c r="K211" s="54"/>
      <c r="L211" s="57"/>
    </row>
    <row r="212" spans="1:12" ht="24.95" customHeight="1" x14ac:dyDescent="0.25">
      <c r="A212" s="17">
        <v>46077</v>
      </c>
      <c r="B212" s="1">
        <v>1</v>
      </c>
      <c r="C212" s="2" t="s">
        <v>9</v>
      </c>
      <c r="D212" s="2"/>
      <c r="E212" s="1"/>
      <c r="F212" s="1">
        <v>17000</v>
      </c>
      <c r="G212" s="23">
        <v>2367</v>
      </c>
      <c r="H212" s="23">
        <v>140</v>
      </c>
      <c r="I212" s="23"/>
      <c r="J212" s="24">
        <f>IFERROR(H212/(H212+G212), "")</f>
        <v>5.584363781412046E-2</v>
      </c>
      <c r="K212" s="54"/>
      <c r="L212" s="57"/>
    </row>
    <row r="213" spans="1:12" ht="24.95" customHeight="1" x14ac:dyDescent="0.25">
      <c r="A213" s="17">
        <v>46077</v>
      </c>
      <c r="B213" s="1">
        <v>2</v>
      </c>
      <c r="C213" s="2" t="s">
        <v>9</v>
      </c>
      <c r="D213" s="2"/>
      <c r="E213" s="1"/>
      <c r="F213" s="1">
        <v>75000</v>
      </c>
      <c r="G213" s="23">
        <v>9019</v>
      </c>
      <c r="H213" s="23">
        <v>70</v>
      </c>
      <c r="I213" s="23"/>
      <c r="J213" s="24">
        <f t="shared" si="5"/>
        <v>7.7016173396413246E-3</v>
      </c>
      <c r="K213" s="54"/>
      <c r="L213" s="57"/>
    </row>
    <row r="214" spans="1:12" ht="24.95" customHeight="1" x14ac:dyDescent="0.25">
      <c r="A214" s="17">
        <v>46078</v>
      </c>
      <c r="B214" s="1">
        <v>1</v>
      </c>
      <c r="C214" s="2" t="s">
        <v>10</v>
      </c>
      <c r="D214" s="2"/>
      <c r="E214" s="1"/>
      <c r="F214" s="1">
        <v>106600</v>
      </c>
      <c r="G214" s="23">
        <v>11341</v>
      </c>
      <c r="H214" s="23">
        <v>240</v>
      </c>
      <c r="I214" s="23"/>
      <c r="J214" s="24">
        <f t="shared" si="5"/>
        <v>2.0723598998359381E-2</v>
      </c>
      <c r="K214" s="54"/>
      <c r="L214" s="57"/>
    </row>
    <row r="215" spans="1:12" ht="24.95" customHeight="1" x14ac:dyDescent="0.25">
      <c r="A215" s="17">
        <v>46078</v>
      </c>
      <c r="B215" s="1">
        <v>2</v>
      </c>
      <c r="C215" s="2" t="s">
        <v>9</v>
      </c>
      <c r="D215" s="2"/>
      <c r="E215" s="1"/>
      <c r="F215" s="1">
        <v>120000</v>
      </c>
      <c r="G215" s="23">
        <v>14610</v>
      </c>
      <c r="H215" s="23">
        <v>212</v>
      </c>
      <c r="I215" s="23"/>
      <c r="J215" s="24">
        <f t="shared" si="5"/>
        <v>1.4303063014437997E-2</v>
      </c>
      <c r="K215" s="54"/>
      <c r="L215" s="57"/>
    </row>
    <row r="216" spans="1:12" ht="24.95" customHeight="1" x14ac:dyDescent="0.25">
      <c r="A216" s="17">
        <v>46079</v>
      </c>
      <c r="B216" s="1">
        <v>1</v>
      </c>
      <c r="C216" s="2" t="s">
        <v>9</v>
      </c>
      <c r="D216" s="2"/>
      <c r="E216" s="1"/>
      <c r="F216" s="1">
        <v>94000</v>
      </c>
      <c r="G216" s="23">
        <v>10860</v>
      </c>
      <c r="H216" s="23">
        <v>200</v>
      </c>
      <c r="I216" s="23"/>
      <c r="J216" s="24">
        <f t="shared" si="5"/>
        <v>1.8083182640144666E-2</v>
      </c>
      <c r="K216" s="54"/>
      <c r="L216" s="57"/>
    </row>
    <row r="217" spans="1:12" ht="24.95" customHeight="1" x14ac:dyDescent="0.25">
      <c r="A217" s="17">
        <v>46080</v>
      </c>
      <c r="B217" s="1">
        <v>1</v>
      </c>
      <c r="C217" s="2" t="s">
        <v>10</v>
      </c>
      <c r="D217" s="2"/>
      <c r="E217" s="1"/>
      <c r="F217" s="1">
        <v>111050</v>
      </c>
      <c r="G217" s="23">
        <v>11954</v>
      </c>
      <c r="H217" s="23">
        <v>160</v>
      </c>
      <c r="I217" s="23"/>
      <c r="J217" s="24">
        <f t="shared" si="5"/>
        <v>1.3207858675912168E-2</v>
      </c>
      <c r="K217" s="54"/>
      <c r="L217" s="57"/>
    </row>
    <row r="218" spans="1:12" ht="24.95" customHeight="1" x14ac:dyDescent="0.25">
      <c r="A218" s="17">
        <v>46081</v>
      </c>
      <c r="B218" s="1">
        <v>2</v>
      </c>
      <c r="C218" s="2" t="s">
        <v>10</v>
      </c>
      <c r="D218" s="2"/>
      <c r="E218" s="1"/>
      <c r="F218" s="1">
        <v>85000</v>
      </c>
      <c r="G218" s="23">
        <v>9286</v>
      </c>
      <c r="H218" s="23">
        <v>70</v>
      </c>
      <c r="I218" s="23"/>
      <c r="J218" s="24">
        <f t="shared" si="5"/>
        <v>7.4818298418127408E-3</v>
      </c>
      <c r="K218" s="54"/>
      <c r="L218" s="57"/>
    </row>
    <row r="219" spans="1:12" ht="24.95" customHeight="1" x14ac:dyDescent="0.25">
      <c r="A219" s="17">
        <v>46081</v>
      </c>
      <c r="B219" s="1">
        <v>2</v>
      </c>
      <c r="C219" s="2" t="s">
        <v>3</v>
      </c>
      <c r="D219" s="2"/>
      <c r="E219" s="1"/>
      <c r="F219" s="1">
        <v>9600</v>
      </c>
      <c r="G219" s="23">
        <v>1065</v>
      </c>
      <c r="H219" s="23">
        <v>12</v>
      </c>
      <c r="I219" s="23"/>
      <c r="J219" s="24">
        <f t="shared" si="5"/>
        <v>1.1142061281337047E-2</v>
      </c>
      <c r="K219" s="54"/>
      <c r="L219" s="57"/>
    </row>
    <row r="220" spans="1:12" ht="24.95" customHeight="1" x14ac:dyDescent="0.25">
      <c r="A220" s="17">
        <v>46082</v>
      </c>
      <c r="B220" s="1">
        <v>1</v>
      </c>
      <c r="C220" s="2" t="s">
        <v>4</v>
      </c>
      <c r="D220" s="2"/>
      <c r="E220" s="1"/>
      <c r="F220" s="1">
        <v>51200</v>
      </c>
      <c r="G220" s="23">
        <v>8342</v>
      </c>
      <c r="H220" s="23">
        <v>86</v>
      </c>
      <c r="I220" s="23"/>
      <c r="J220" s="24">
        <f t="shared" si="5"/>
        <v>1.020408163265306E-2</v>
      </c>
      <c r="K220" s="54"/>
      <c r="L220" s="57"/>
    </row>
    <row r="221" spans="1:12" ht="24.95" customHeight="1" x14ac:dyDescent="0.25">
      <c r="A221" s="17">
        <v>46082</v>
      </c>
      <c r="B221" s="1">
        <v>1</v>
      </c>
      <c r="C221" s="2" t="s">
        <v>3</v>
      </c>
      <c r="D221" s="2" t="s">
        <v>74</v>
      </c>
      <c r="E221" s="1"/>
      <c r="F221" s="1">
        <v>19200</v>
      </c>
      <c r="G221" s="23">
        <v>1599</v>
      </c>
      <c r="H221" s="23">
        <v>60</v>
      </c>
      <c r="I221" s="23"/>
      <c r="J221" s="24">
        <f t="shared" si="5"/>
        <v>3.6166365280289332E-2</v>
      </c>
      <c r="K221" s="54"/>
      <c r="L221" s="57"/>
    </row>
    <row r="222" spans="1:12" ht="24.95" customHeight="1" x14ac:dyDescent="0.25">
      <c r="A222" s="17">
        <v>46083</v>
      </c>
      <c r="B222" s="1">
        <v>1</v>
      </c>
      <c r="C222" s="2" t="s">
        <v>3</v>
      </c>
      <c r="D222" s="2" t="s">
        <v>74</v>
      </c>
      <c r="E222" s="1"/>
      <c r="F222" s="1">
        <v>117350</v>
      </c>
      <c r="G222" s="23">
        <v>13144</v>
      </c>
      <c r="H222" s="23">
        <v>52</v>
      </c>
      <c r="I222" s="23"/>
      <c r="J222" s="24">
        <f t="shared" si="5"/>
        <v>3.9405880569869656E-3</v>
      </c>
      <c r="K222" s="54"/>
      <c r="L222" s="57"/>
    </row>
    <row r="223" spans="1:12" ht="24.95" customHeight="1" x14ac:dyDescent="0.25">
      <c r="A223" s="17">
        <v>46084</v>
      </c>
      <c r="B223" s="1">
        <v>1</v>
      </c>
      <c r="C223" s="2" t="s">
        <v>2</v>
      </c>
      <c r="D223" s="2" t="s">
        <v>74</v>
      </c>
      <c r="E223" s="1"/>
      <c r="F223" s="1">
        <v>134400</v>
      </c>
      <c r="G223" s="23">
        <v>16764</v>
      </c>
      <c r="H223" s="23">
        <v>43</v>
      </c>
      <c r="I223" s="23"/>
      <c r="J223" s="24">
        <f t="shared" si="5"/>
        <v>2.5584577854465399E-3</v>
      </c>
      <c r="K223" s="54"/>
      <c r="L223" s="57"/>
    </row>
    <row r="224" spans="1:12" ht="24.95" customHeight="1" x14ac:dyDescent="0.25">
      <c r="A224" s="17">
        <v>46084</v>
      </c>
      <c r="B224" s="1">
        <v>2</v>
      </c>
      <c r="C224" s="2" t="s">
        <v>2</v>
      </c>
      <c r="D224" s="2" t="s">
        <v>74</v>
      </c>
      <c r="E224" s="1"/>
      <c r="F224" s="1">
        <v>100800</v>
      </c>
      <c r="G224" s="23">
        <v>12563</v>
      </c>
      <c r="H224" s="23">
        <v>53</v>
      </c>
      <c r="I224" s="23"/>
      <c r="J224" s="24">
        <f t="shared" si="5"/>
        <v>4.2010145846544068E-3</v>
      </c>
      <c r="K224" s="54"/>
      <c r="L224" s="57"/>
    </row>
    <row r="225" spans="1:12" ht="24.95" customHeight="1" x14ac:dyDescent="0.25">
      <c r="A225" s="17">
        <v>46057</v>
      </c>
      <c r="B225" s="1">
        <v>1</v>
      </c>
      <c r="C225" s="2" t="s">
        <v>2</v>
      </c>
      <c r="D225" s="2" t="s">
        <v>74</v>
      </c>
      <c r="E225" s="1"/>
      <c r="F225" s="1">
        <v>80400</v>
      </c>
      <c r="G225" s="23">
        <v>9937</v>
      </c>
      <c r="H225" s="23">
        <v>26</v>
      </c>
      <c r="I225" s="23"/>
      <c r="J225" s="24">
        <f t="shared" si="5"/>
        <v>2.6096557261868917E-3</v>
      </c>
      <c r="K225" s="54"/>
      <c r="L225" s="57"/>
    </row>
    <row r="226" spans="1:12" ht="24.95" customHeight="1" x14ac:dyDescent="0.25">
      <c r="A226" s="17">
        <v>46057</v>
      </c>
      <c r="B226" s="1">
        <v>1</v>
      </c>
      <c r="C226" s="2" t="s">
        <v>3</v>
      </c>
      <c r="D226" s="2" t="s">
        <v>74</v>
      </c>
      <c r="E226" s="1"/>
      <c r="F226" s="1">
        <v>24000</v>
      </c>
      <c r="G226" s="23">
        <v>2703</v>
      </c>
      <c r="H226" s="23">
        <v>10</v>
      </c>
      <c r="I226" s="23"/>
      <c r="J226" s="24">
        <f t="shared" si="5"/>
        <v>3.6859565057132328E-3</v>
      </c>
      <c r="K226" s="54"/>
      <c r="L226" s="57"/>
    </row>
    <row r="227" spans="1:12" ht="24.95" customHeight="1" x14ac:dyDescent="0.25">
      <c r="A227" s="17">
        <v>46086</v>
      </c>
      <c r="B227" s="1">
        <v>2</v>
      </c>
      <c r="C227" s="2" t="s">
        <v>7</v>
      </c>
      <c r="D227" s="2"/>
      <c r="E227" s="1"/>
      <c r="F227" s="1">
        <v>96000</v>
      </c>
      <c r="G227" s="23"/>
      <c r="H227" s="23"/>
      <c r="I227" s="23"/>
      <c r="J227" s="24" t="str">
        <f t="shared" si="5"/>
        <v/>
      </c>
      <c r="K227" s="54"/>
      <c r="L227" s="57"/>
    </row>
    <row r="228" spans="1:12" ht="24.95" customHeight="1" x14ac:dyDescent="0.25">
      <c r="A228" s="17">
        <v>46086</v>
      </c>
      <c r="B228" s="1">
        <v>1</v>
      </c>
      <c r="C228" s="2" t="s">
        <v>7</v>
      </c>
      <c r="D228" s="2"/>
      <c r="E228" s="1"/>
      <c r="F228" s="1">
        <v>6800</v>
      </c>
      <c r="G228" s="23"/>
      <c r="H228" s="23"/>
      <c r="I228" s="23"/>
      <c r="J228" s="24" t="str">
        <f t="shared" si="5"/>
        <v/>
      </c>
      <c r="K228" s="54"/>
      <c r="L228" s="57"/>
    </row>
    <row r="229" spans="1:12" ht="24.95" customHeight="1" x14ac:dyDescent="0.25">
      <c r="A229" s="17">
        <v>46086</v>
      </c>
      <c r="B229" s="1">
        <v>1</v>
      </c>
      <c r="C229" s="2" t="s">
        <v>8</v>
      </c>
      <c r="D229" s="2"/>
      <c r="E229" s="1"/>
      <c r="F229" s="1">
        <v>102400</v>
      </c>
      <c r="G229" s="23"/>
      <c r="H229" s="23"/>
      <c r="I229" s="23"/>
      <c r="J229" s="24" t="str">
        <f t="shared" si="5"/>
        <v/>
      </c>
      <c r="K229" s="54"/>
      <c r="L229" s="57"/>
    </row>
    <row r="230" spans="1:12" ht="24.95" customHeight="1" x14ac:dyDescent="0.25">
      <c r="A230" s="17">
        <v>46087</v>
      </c>
      <c r="B230" s="1">
        <v>1</v>
      </c>
      <c r="C230" s="2" t="s">
        <v>7</v>
      </c>
      <c r="D230" s="2"/>
      <c r="E230" s="1"/>
      <c r="F230" s="1">
        <v>107200</v>
      </c>
      <c r="G230" s="23">
        <v>18788</v>
      </c>
      <c r="H230" s="23">
        <v>113</v>
      </c>
      <c r="I230" s="23"/>
      <c r="J230" s="24">
        <f t="shared" ref="J230:J292" si="6">IFERROR(H230/(H230+G230), "")</f>
        <v>5.9785196550447067E-3</v>
      </c>
      <c r="K230" s="54"/>
      <c r="L230" s="57"/>
    </row>
    <row r="231" spans="1:12" ht="24.95" customHeight="1" x14ac:dyDescent="0.25">
      <c r="A231" s="17">
        <v>46087</v>
      </c>
      <c r="B231" s="1">
        <v>2</v>
      </c>
      <c r="C231" s="2" t="s">
        <v>3</v>
      </c>
      <c r="D231" s="2" t="s">
        <v>74</v>
      </c>
      <c r="E231" s="1"/>
      <c r="F231" s="1">
        <v>120000</v>
      </c>
      <c r="G231" s="23">
        <v>13397</v>
      </c>
      <c r="H231" s="23">
        <v>143</v>
      </c>
      <c r="I231" s="23"/>
      <c r="J231" s="24">
        <f t="shared" si="6"/>
        <v>1.0561299852289513E-2</v>
      </c>
      <c r="K231" s="54"/>
      <c r="L231" s="57"/>
    </row>
    <row r="232" spans="1:12" ht="24.95" customHeight="1" x14ac:dyDescent="0.25">
      <c r="A232" s="17">
        <v>46088</v>
      </c>
      <c r="B232" s="1">
        <v>1</v>
      </c>
      <c r="C232" s="2" t="s">
        <v>3</v>
      </c>
      <c r="D232" s="2" t="s">
        <v>74</v>
      </c>
      <c r="E232" s="1"/>
      <c r="F232" s="1">
        <v>130000</v>
      </c>
      <c r="G232" s="23">
        <v>14500</v>
      </c>
      <c r="H232" s="23">
        <v>99</v>
      </c>
      <c r="I232" s="23"/>
      <c r="J232" s="24">
        <f t="shared" si="6"/>
        <v>6.7812863894787315E-3</v>
      </c>
      <c r="K232" s="54"/>
      <c r="L232" s="57"/>
    </row>
    <row r="233" spans="1:12" ht="24.95" customHeight="1" x14ac:dyDescent="0.25">
      <c r="A233" s="17">
        <v>46090</v>
      </c>
      <c r="B233" s="1">
        <v>1</v>
      </c>
      <c r="C233" s="2" t="s">
        <v>50</v>
      </c>
      <c r="D233" s="2" t="s">
        <v>74</v>
      </c>
      <c r="E233" s="1"/>
      <c r="F233" s="1">
        <v>131400</v>
      </c>
      <c r="G233" s="23">
        <v>14693</v>
      </c>
      <c r="H233" s="23">
        <v>114</v>
      </c>
      <c r="I233" s="23"/>
      <c r="J233" s="24">
        <f t="shared" si="6"/>
        <v>7.699061254811913E-3</v>
      </c>
      <c r="K233" s="54"/>
      <c r="L233" s="57"/>
    </row>
    <row r="234" spans="1:12" ht="24.95" customHeight="1" x14ac:dyDescent="0.25">
      <c r="A234" s="17">
        <v>46090</v>
      </c>
      <c r="B234" s="1">
        <v>2</v>
      </c>
      <c r="C234" s="2" t="s">
        <v>2</v>
      </c>
      <c r="D234" s="2" t="s">
        <v>74</v>
      </c>
      <c r="E234" s="1"/>
      <c r="F234" s="1">
        <v>130000</v>
      </c>
      <c r="G234" s="23">
        <v>16144</v>
      </c>
      <c r="H234" s="23">
        <v>81</v>
      </c>
      <c r="I234" s="23"/>
      <c r="J234" s="24">
        <f t="shared" si="6"/>
        <v>4.9922958397534672E-3</v>
      </c>
      <c r="K234" s="54"/>
      <c r="L234" s="57"/>
    </row>
    <row r="235" spans="1:12" ht="24.95" customHeight="1" x14ac:dyDescent="0.25">
      <c r="A235" s="17">
        <v>46091</v>
      </c>
      <c r="B235" s="1">
        <v>1</v>
      </c>
      <c r="C235" s="2" t="s">
        <v>2</v>
      </c>
      <c r="D235" s="2" t="s">
        <v>74</v>
      </c>
      <c r="E235" s="1"/>
      <c r="F235" s="1">
        <v>73550</v>
      </c>
      <c r="G235" s="23">
        <v>9141</v>
      </c>
      <c r="H235" s="23">
        <v>50</v>
      </c>
      <c r="I235" s="23"/>
      <c r="J235" s="24">
        <f t="shared" si="6"/>
        <v>5.4401044500054403E-3</v>
      </c>
      <c r="K235" s="54"/>
      <c r="L235" s="57"/>
    </row>
    <row r="236" spans="1:12" ht="24.95" customHeight="1" x14ac:dyDescent="0.25">
      <c r="A236" s="17">
        <v>46091</v>
      </c>
      <c r="B236" s="1">
        <v>1</v>
      </c>
      <c r="C236" s="2" t="s">
        <v>3</v>
      </c>
      <c r="D236" s="2" t="s">
        <v>74</v>
      </c>
      <c r="E236" s="1"/>
      <c r="F236" s="1">
        <v>48500</v>
      </c>
      <c r="G236" s="23">
        <v>5439</v>
      </c>
      <c r="H236" s="23">
        <v>83</v>
      </c>
      <c r="I236" s="23"/>
      <c r="J236" s="24">
        <f t="shared" si="6"/>
        <v>1.5030785947120609E-2</v>
      </c>
      <c r="K236" s="54"/>
      <c r="L236" s="57"/>
    </row>
    <row r="237" spans="1:12" ht="24.95" customHeight="1" x14ac:dyDescent="0.25">
      <c r="A237" s="17">
        <v>46091</v>
      </c>
      <c r="B237" s="1">
        <v>2</v>
      </c>
      <c r="C237" s="2" t="s">
        <v>2</v>
      </c>
      <c r="D237" s="2" t="s">
        <v>74</v>
      </c>
      <c r="E237" s="1"/>
      <c r="F237" s="1">
        <v>43900</v>
      </c>
      <c r="G237" s="23">
        <v>5490</v>
      </c>
      <c r="H237" s="23">
        <v>26</v>
      </c>
      <c r="I237" s="23"/>
      <c r="J237" s="24">
        <f t="shared" si="6"/>
        <v>4.7135605511240027E-3</v>
      </c>
      <c r="K237" s="54"/>
      <c r="L237" s="57"/>
    </row>
    <row r="238" spans="1:12" ht="24.95" customHeight="1" x14ac:dyDescent="0.25">
      <c r="A238" s="17">
        <v>46091</v>
      </c>
      <c r="B238" s="1">
        <v>2</v>
      </c>
      <c r="C238" s="2" t="s">
        <v>3</v>
      </c>
      <c r="D238" s="2" t="s">
        <v>74</v>
      </c>
      <c r="E238" s="1"/>
      <c r="F238" s="1">
        <v>76800</v>
      </c>
      <c r="G238" s="23">
        <v>8646</v>
      </c>
      <c r="H238" s="23">
        <v>47</v>
      </c>
      <c r="I238" s="23"/>
      <c r="J238" s="24">
        <f t="shared" si="6"/>
        <v>5.4066490279535261E-3</v>
      </c>
      <c r="K238" s="54"/>
      <c r="L238" s="57"/>
    </row>
    <row r="239" spans="1:12" ht="24.95" customHeight="1" x14ac:dyDescent="0.25">
      <c r="A239" s="17">
        <v>46092</v>
      </c>
      <c r="B239" s="1">
        <v>1</v>
      </c>
      <c r="C239" s="2" t="s">
        <v>3</v>
      </c>
      <c r="D239" s="2" t="s">
        <v>73</v>
      </c>
      <c r="E239" s="1"/>
      <c r="F239" s="1">
        <v>123650</v>
      </c>
      <c r="G239" s="23">
        <v>13816</v>
      </c>
      <c r="H239" s="23">
        <v>85</v>
      </c>
      <c r="I239" s="23"/>
      <c r="J239" s="24">
        <f t="shared" si="6"/>
        <v>6.1146680094957195E-3</v>
      </c>
      <c r="K239" s="54"/>
      <c r="L239" s="57"/>
    </row>
    <row r="240" spans="1:12" ht="24.95" customHeight="1" x14ac:dyDescent="0.25">
      <c r="A240" s="17">
        <v>46092</v>
      </c>
      <c r="B240" s="1">
        <v>2</v>
      </c>
      <c r="C240" s="2" t="s">
        <v>2</v>
      </c>
      <c r="D240" s="2" t="s">
        <v>74</v>
      </c>
      <c r="E240" s="1"/>
      <c r="F240" s="1">
        <v>130000</v>
      </c>
      <c r="G240" s="23">
        <v>16231</v>
      </c>
      <c r="H240" s="23">
        <v>52</v>
      </c>
      <c r="I240" s="23"/>
      <c r="J240" s="24">
        <f t="shared" si="6"/>
        <v>3.1935147085917826E-3</v>
      </c>
      <c r="K240" s="54"/>
      <c r="L240" s="57"/>
    </row>
    <row r="241" spans="1:12" ht="24.95" customHeight="1" x14ac:dyDescent="0.25">
      <c r="A241" s="17">
        <v>46093</v>
      </c>
      <c r="B241" s="1">
        <v>1</v>
      </c>
      <c r="C241" s="2" t="s">
        <v>2</v>
      </c>
      <c r="D241" s="2" t="s">
        <v>74</v>
      </c>
      <c r="E241" s="1"/>
      <c r="F241" s="1">
        <v>74100</v>
      </c>
      <c r="G241" s="23">
        <v>8943</v>
      </c>
      <c r="H241" s="23">
        <v>170</v>
      </c>
      <c r="I241" s="23"/>
      <c r="J241" s="24">
        <f t="shared" si="6"/>
        <v>1.8654669153955888E-2</v>
      </c>
      <c r="K241" s="54"/>
      <c r="L241" s="57"/>
    </row>
    <row r="242" spans="1:12" ht="24.95" customHeight="1" x14ac:dyDescent="0.25">
      <c r="A242" s="17">
        <v>46093</v>
      </c>
      <c r="B242" s="1">
        <v>1</v>
      </c>
      <c r="C242" s="2" t="s">
        <v>3</v>
      </c>
      <c r="D242" s="2" t="s">
        <v>74</v>
      </c>
      <c r="E242" s="1"/>
      <c r="F242" s="1">
        <v>37600</v>
      </c>
      <c r="G242" s="23">
        <v>4459</v>
      </c>
      <c r="H242" s="23">
        <v>60</v>
      </c>
      <c r="I242" s="23"/>
      <c r="J242" s="24">
        <f t="shared" si="6"/>
        <v>1.3277273733126798E-2</v>
      </c>
      <c r="K242" s="54"/>
      <c r="L242" s="57"/>
    </row>
    <row r="243" spans="1:12" ht="24.95" customHeight="1" x14ac:dyDescent="0.25">
      <c r="A243" s="17">
        <v>46093</v>
      </c>
      <c r="B243" s="1">
        <v>2</v>
      </c>
      <c r="C243" s="2" t="s">
        <v>2</v>
      </c>
      <c r="D243" s="2" t="s">
        <v>74</v>
      </c>
      <c r="E243" s="1"/>
      <c r="F243" s="1">
        <v>44200</v>
      </c>
      <c r="G243" s="23">
        <v>5489</v>
      </c>
      <c r="H243" s="23">
        <v>34</v>
      </c>
      <c r="I243" s="23"/>
      <c r="J243" s="24">
        <f t="shared" si="6"/>
        <v>6.1560745971392357E-3</v>
      </c>
      <c r="K243" s="54"/>
      <c r="L243" s="57"/>
    </row>
    <row r="244" spans="1:12" ht="24.95" customHeight="1" x14ac:dyDescent="0.25">
      <c r="A244" s="17">
        <v>46093</v>
      </c>
      <c r="B244" s="1">
        <v>2</v>
      </c>
      <c r="C244" s="2" t="s">
        <v>7</v>
      </c>
      <c r="D244" s="2"/>
      <c r="E244" s="1"/>
      <c r="F244" s="1">
        <v>57600</v>
      </c>
      <c r="G244" s="23">
        <v>10069</v>
      </c>
      <c r="H244" s="23">
        <v>58</v>
      </c>
      <c r="I244" s="23"/>
      <c r="J244" s="24">
        <f t="shared" si="6"/>
        <v>5.7272637503702969E-3</v>
      </c>
      <c r="K244" s="54"/>
      <c r="L244" s="57"/>
    </row>
    <row r="245" spans="1:12" ht="24.95" customHeight="1" x14ac:dyDescent="0.25">
      <c r="A245" s="17">
        <v>46094</v>
      </c>
      <c r="B245" s="1">
        <v>1</v>
      </c>
      <c r="C245" s="2" t="s">
        <v>7</v>
      </c>
      <c r="D245" s="2" t="s">
        <v>73</v>
      </c>
      <c r="E245" s="1"/>
      <c r="F245" s="1">
        <v>97000</v>
      </c>
      <c r="G245" s="23">
        <v>16764</v>
      </c>
      <c r="H245" s="23">
        <v>297</v>
      </c>
      <c r="I245" s="23"/>
      <c r="J245" s="24">
        <f t="shared" si="6"/>
        <v>1.7408123791102514E-2</v>
      </c>
      <c r="K245" s="54"/>
      <c r="L245" s="57"/>
    </row>
    <row r="246" spans="1:12" ht="24.95" customHeight="1" x14ac:dyDescent="0.25">
      <c r="A246" s="17">
        <v>46094</v>
      </c>
      <c r="B246" s="1">
        <v>2</v>
      </c>
      <c r="C246" s="2" t="s">
        <v>8</v>
      </c>
      <c r="D246" s="2"/>
      <c r="E246" s="1"/>
      <c r="F246" s="1">
        <v>100000</v>
      </c>
      <c r="G246" s="23">
        <v>14637</v>
      </c>
      <c r="H246" s="23">
        <v>116</v>
      </c>
      <c r="I246" s="23"/>
      <c r="J246" s="24">
        <f t="shared" si="6"/>
        <v>7.8628075645631405E-3</v>
      </c>
      <c r="K246" s="54"/>
      <c r="L246" s="57"/>
    </row>
    <row r="247" spans="1:12" ht="24.95" customHeight="1" x14ac:dyDescent="0.25">
      <c r="A247" s="17">
        <v>46095</v>
      </c>
      <c r="B247" s="1">
        <v>1</v>
      </c>
      <c r="C247" s="2" t="s">
        <v>8</v>
      </c>
      <c r="D247" s="2" t="s">
        <v>73</v>
      </c>
      <c r="E247" s="1"/>
      <c r="F247" s="1">
        <v>74400</v>
      </c>
      <c r="G247" s="23">
        <v>10403</v>
      </c>
      <c r="H247" s="23">
        <v>67</v>
      </c>
      <c r="I247" s="23"/>
      <c r="J247" s="24">
        <f t="shared" si="6"/>
        <v>6.3992359121298947E-3</v>
      </c>
      <c r="K247" s="54"/>
      <c r="L247" s="57"/>
    </row>
    <row r="248" spans="1:12" ht="24.95" customHeight="1" x14ac:dyDescent="0.25">
      <c r="A248" s="17">
        <v>46096</v>
      </c>
      <c r="B248" s="1">
        <v>2</v>
      </c>
      <c r="C248" s="2" t="s">
        <v>7</v>
      </c>
      <c r="D248" s="2" t="s">
        <v>73</v>
      </c>
      <c r="E248" s="1"/>
      <c r="F248" s="1">
        <v>100800</v>
      </c>
      <c r="G248" s="23">
        <v>17489</v>
      </c>
      <c r="H248" s="23">
        <v>150</v>
      </c>
      <c r="I248" s="23"/>
      <c r="J248" s="24">
        <f t="shared" si="6"/>
        <v>8.5038834401043144E-3</v>
      </c>
      <c r="K248" s="54"/>
      <c r="L248" s="57"/>
    </row>
    <row r="249" spans="1:12" ht="24.95" customHeight="1" x14ac:dyDescent="0.25">
      <c r="A249" s="17">
        <v>46097</v>
      </c>
      <c r="B249" s="1">
        <v>1</v>
      </c>
      <c r="C249" s="2" t="s">
        <v>7</v>
      </c>
      <c r="D249" s="2"/>
      <c r="E249" s="1"/>
      <c r="F249" s="1">
        <v>6700</v>
      </c>
      <c r="G249" s="23">
        <v>1216</v>
      </c>
      <c r="H249" s="23">
        <v>10</v>
      </c>
      <c r="I249" s="23"/>
      <c r="J249" s="24">
        <f t="shared" si="6"/>
        <v>8.1566068515497546E-3</v>
      </c>
      <c r="K249" s="54"/>
      <c r="L249" s="57"/>
    </row>
    <row r="250" spans="1:12" ht="24.95" customHeight="1" x14ac:dyDescent="0.25">
      <c r="A250" s="17">
        <v>46097</v>
      </c>
      <c r="B250" s="1">
        <v>1</v>
      </c>
      <c r="C250" s="2" t="s">
        <v>8</v>
      </c>
      <c r="D250" s="2"/>
      <c r="E250" s="1"/>
      <c r="F250" s="1">
        <v>116800</v>
      </c>
      <c r="G250" s="23">
        <v>17186</v>
      </c>
      <c r="H250" s="23">
        <v>130</v>
      </c>
      <c r="I250" s="23"/>
      <c r="J250" s="24">
        <f t="shared" si="6"/>
        <v>7.5075075075075074E-3</v>
      </c>
      <c r="K250" s="54"/>
      <c r="L250" s="57"/>
    </row>
    <row r="251" spans="1:12" ht="24.95" customHeight="1" x14ac:dyDescent="0.25">
      <c r="A251" s="17">
        <v>46097</v>
      </c>
      <c r="B251" s="1">
        <v>2</v>
      </c>
      <c r="C251" s="2" t="s">
        <v>4</v>
      </c>
      <c r="D251" s="2" t="s">
        <v>73</v>
      </c>
      <c r="E251" s="1"/>
      <c r="F251" s="1">
        <v>90000</v>
      </c>
      <c r="G251" s="23">
        <v>14321</v>
      </c>
      <c r="H251" s="23">
        <v>130</v>
      </c>
      <c r="I251" s="23"/>
      <c r="J251" s="24">
        <f t="shared" si="6"/>
        <v>8.9959172375614141E-3</v>
      </c>
      <c r="K251" s="54"/>
      <c r="L251" s="57"/>
    </row>
    <row r="252" spans="1:12" ht="24.95" customHeight="1" x14ac:dyDescent="0.25">
      <c r="A252" s="17">
        <v>46098</v>
      </c>
      <c r="B252" s="1">
        <v>1</v>
      </c>
      <c r="C252" s="2" t="s">
        <v>4</v>
      </c>
      <c r="D252" s="2"/>
      <c r="E252" s="1"/>
      <c r="F252" s="1">
        <v>103400</v>
      </c>
      <c r="G252" s="23">
        <v>16394</v>
      </c>
      <c r="H252" s="23">
        <v>108</v>
      </c>
      <c r="I252" s="23"/>
      <c r="J252" s="24">
        <f t="shared" si="6"/>
        <v>6.5446612531814326E-3</v>
      </c>
      <c r="K252" s="54"/>
      <c r="L252" s="57"/>
    </row>
    <row r="253" spans="1:12" ht="24.95" customHeight="1" x14ac:dyDescent="0.25">
      <c r="A253" s="17">
        <v>46098</v>
      </c>
      <c r="B253" s="1">
        <v>2</v>
      </c>
      <c r="C253" s="2" t="s">
        <v>6</v>
      </c>
      <c r="D253" s="2" t="s">
        <v>73</v>
      </c>
      <c r="E253" s="1"/>
      <c r="F253" s="1">
        <v>43200</v>
      </c>
      <c r="G253" s="23">
        <v>6404</v>
      </c>
      <c r="H253" s="23">
        <v>248</v>
      </c>
      <c r="I253" s="23"/>
      <c r="J253" s="24">
        <f t="shared" si="6"/>
        <v>3.7282020444978956E-2</v>
      </c>
      <c r="K253" s="54"/>
      <c r="L253" s="57"/>
    </row>
    <row r="254" spans="1:12" ht="24.95" customHeight="1" x14ac:dyDescent="0.25">
      <c r="A254" s="17">
        <v>46099</v>
      </c>
      <c r="B254" s="1">
        <v>1</v>
      </c>
      <c r="C254" s="2" t="s">
        <v>6</v>
      </c>
      <c r="D254" s="2"/>
      <c r="E254" s="1"/>
      <c r="F254" s="1">
        <v>85000</v>
      </c>
      <c r="G254" s="23">
        <v>12576</v>
      </c>
      <c r="H254" s="23">
        <v>165</v>
      </c>
      <c r="I254" s="23"/>
      <c r="J254" s="24">
        <f t="shared" si="6"/>
        <v>1.2950317871438662E-2</v>
      </c>
      <c r="K254" s="54"/>
      <c r="L254" s="57"/>
    </row>
    <row r="255" spans="1:12" ht="24.95" customHeight="1" x14ac:dyDescent="0.25">
      <c r="A255" s="17">
        <v>46104</v>
      </c>
      <c r="B255" s="1">
        <v>1</v>
      </c>
      <c r="C255" s="2" t="s">
        <v>2</v>
      </c>
      <c r="D255" s="2" t="s">
        <v>74</v>
      </c>
      <c r="E255" s="1"/>
      <c r="F255" s="1">
        <v>115200</v>
      </c>
      <c r="G255" s="23">
        <v>14276</v>
      </c>
      <c r="H255" s="23">
        <v>86</v>
      </c>
      <c r="I255" s="23"/>
      <c r="J255" s="24">
        <f t="shared" si="6"/>
        <v>5.9880239520958087E-3</v>
      </c>
      <c r="K255" s="54"/>
      <c r="L255" s="57"/>
    </row>
    <row r="256" spans="1:12" ht="24.95" customHeight="1" x14ac:dyDescent="0.25">
      <c r="A256" s="17">
        <v>46104</v>
      </c>
      <c r="B256" s="1">
        <v>2</v>
      </c>
      <c r="C256" s="2" t="s">
        <v>2</v>
      </c>
      <c r="D256" s="2" t="s">
        <v>74</v>
      </c>
      <c r="E256" s="1"/>
      <c r="F256" s="1">
        <v>21600</v>
      </c>
      <c r="G256" s="23">
        <v>2634</v>
      </c>
      <c r="H256" s="23">
        <v>40</v>
      </c>
      <c r="I256" s="23"/>
      <c r="J256" s="24">
        <f t="shared" si="6"/>
        <v>1.4958863126402393E-2</v>
      </c>
      <c r="K256" s="54"/>
      <c r="L256" s="57"/>
    </row>
    <row r="257" spans="1:12" ht="24.95" customHeight="1" x14ac:dyDescent="0.25">
      <c r="A257" s="17">
        <v>46104</v>
      </c>
      <c r="B257" s="1">
        <v>2</v>
      </c>
      <c r="C257" s="2" t="s">
        <v>3</v>
      </c>
      <c r="D257" s="2" t="s">
        <v>74</v>
      </c>
      <c r="E257" s="1"/>
      <c r="F257" s="1">
        <v>105600</v>
      </c>
      <c r="G257" s="23">
        <v>11711</v>
      </c>
      <c r="H257" s="23">
        <v>98</v>
      </c>
      <c r="I257" s="23"/>
      <c r="J257" s="24">
        <f t="shared" si="6"/>
        <v>8.2987551867219917E-3</v>
      </c>
      <c r="K257" s="54"/>
      <c r="L257" s="57"/>
    </row>
    <row r="258" spans="1:12" ht="24.95" customHeight="1" x14ac:dyDescent="0.25">
      <c r="A258" s="17">
        <v>46105</v>
      </c>
      <c r="B258" s="1">
        <v>1</v>
      </c>
      <c r="C258" s="2" t="s">
        <v>2</v>
      </c>
      <c r="D258" s="2" t="s">
        <v>74</v>
      </c>
      <c r="E258" s="1"/>
      <c r="F258" s="1">
        <v>111300</v>
      </c>
      <c r="G258" s="23">
        <v>13799</v>
      </c>
      <c r="H258" s="23">
        <v>120</v>
      </c>
      <c r="I258" s="23"/>
      <c r="J258" s="24">
        <f t="shared" si="6"/>
        <v>8.6213090020834833E-3</v>
      </c>
      <c r="K258" s="54"/>
      <c r="L258" s="57"/>
    </row>
    <row r="259" spans="1:12" ht="24.95" customHeight="1" x14ac:dyDescent="0.25">
      <c r="A259" s="17">
        <v>46105</v>
      </c>
      <c r="B259" s="1">
        <v>1</v>
      </c>
      <c r="C259" s="2" t="s">
        <v>3</v>
      </c>
      <c r="D259" s="2" t="s">
        <v>74</v>
      </c>
      <c r="E259" s="1"/>
      <c r="F259" s="1">
        <v>19200</v>
      </c>
      <c r="G259" s="23">
        <v>2135</v>
      </c>
      <c r="H259" s="23">
        <v>12</v>
      </c>
      <c r="I259" s="23"/>
      <c r="J259" s="24">
        <f t="shared" si="6"/>
        <v>5.5891942244993015E-3</v>
      </c>
      <c r="K259" s="54"/>
      <c r="L259" s="57"/>
    </row>
    <row r="260" spans="1:12" ht="24.95" customHeight="1" x14ac:dyDescent="0.25">
      <c r="A260" s="17">
        <v>46105</v>
      </c>
      <c r="B260" s="1">
        <v>2</v>
      </c>
      <c r="C260" s="2" t="s">
        <v>3</v>
      </c>
      <c r="D260" s="2" t="s">
        <v>74</v>
      </c>
      <c r="E260" s="1"/>
      <c r="F260" s="1">
        <v>141000</v>
      </c>
      <c r="G260" s="23">
        <v>15903</v>
      </c>
      <c r="H260" s="23">
        <v>84</v>
      </c>
      <c r="I260" s="23"/>
      <c r="J260" s="24">
        <f t="shared" si="6"/>
        <v>5.254269093638581E-3</v>
      </c>
      <c r="K260" s="54"/>
      <c r="L260" s="57"/>
    </row>
    <row r="261" spans="1:12" ht="24.95" customHeight="1" x14ac:dyDescent="0.25">
      <c r="A261" s="17">
        <v>46106</v>
      </c>
      <c r="B261" s="1">
        <v>1</v>
      </c>
      <c r="C261" s="2" t="s">
        <v>3</v>
      </c>
      <c r="D261" s="2" t="s">
        <v>74</v>
      </c>
      <c r="E261" s="1"/>
      <c r="F261" s="1">
        <v>140000</v>
      </c>
      <c r="G261" s="23">
        <v>15637</v>
      </c>
      <c r="H261" s="23">
        <v>150</v>
      </c>
      <c r="I261" s="23"/>
      <c r="J261" s="24">
        <f t="shared" si="6"/>
        <v>9.5014885665420917E-3</v>
      </c>
      <c r="K261" s="54"/>
      <c r="L261" s="57"/>
    </row>
    <row r="262" spans="1:12" ht="24.95" customHeight="1" x14ac:dyDescent="0.25">
      <c r="A262" s="17">
        <v>46106</v>
      </c>
      <c r="B262" s="1">
        <v>2</v>
      </c>
      <c r="C262" s="2" t="s">
        <v>3</v>
      </c>
      <c r="D262" s="2" t="s">
        <v>74</v>
      </c>
      <c r="E262" s="1"/>
      <c r="F262" s="1">
        <v>135000</v>
      </c>
      <c r="G262" s="23">
        <v>15184</v>
      </c>
      <c r="H262" s="23">
        <v>66</v>
      </c>
      <c r="I262" s="23"/>
      <c r="J262" s="24">
        <f t="shared" si="6"/>
        <v>4.327868852459016E-3</v>
      </c>
      <c r="K262" s="54"/>
      <c r="L262" s="57"/>
    </row>
    <row r="263" spans="1:12" ht="24.95" customHeight="1" x14ac:dyDescent="0.25">
      <c r="A263" s="17">
        <v>46108</v>
      </c>
      <c r="B263" s="1">
        <v>1</v>
      </c>
      <c r="C263" s="2" t="s">
        <v>2</v>
      </c>
      <c r="D263" s="2" t="s">
        <v>74</v>
      </c>
      <c r="E263" s="1"/>
      <c r="F263" s="1">
        <v>133400</v>
      </c>
      <c r="G263" s="23">
        <v>16481</v>
      </c>
      <c r="H263" s="23">
        <v>120</v>
      </c>
      <c r="I263" s="23"/>
      <c r="J263" s="24">
        <f t="shared" si="6"/>
        <v>7.2284802120354194E-3</v>
      </c>
      <c r="K263" s="54"/>
      <c r="L263" s="57"/>
    </row>
    <row r="264" spans="1:12" ht="24.95" customHeight="1" x14ac:dyDescent="0.25">
      <c r="A264" s="17">
        <v>46108</v>
      </c>
      <c r="B264" s="1">
        <v>1</v>
      </c>
      <c r="C264" s="2" t="s">
        <v>3</v>
      </c>
      <c r="D264" s="2" t="s">
        <v>73</v>
      </c>
      <c r="E264" s="1"/>
      <c r="F264" s="1">
        <v>38400</v>
      </c>
      <c r="G264" s="23">
        <v>4295</v>
      </c>
      <c r="H264" s="23">
        <v>135</v>
      </c>
      <c r="I264" s="23"/>
      <c r="J264" s="24">
        <f t="shared" si="6"/>
        <v>3.0474040632054177E-2</v>
      </c>
      <c r="K264" s="54"/>
      <c r="L264" s="57"/>
    </row>
    <row r="265" spans="1:12" ht="24.95" customHeight="1" x14ac:dyDescent="0.25">
      <c r="A265" s="17">
        <v>46108</v>
      </c>
      <c r="B265" s="1">
        <v>2</v>
      </c>
      <c r="C265" s="2" t="s">
        <v>3</v>
      </c>
      <c r="D265" s="2"/>
      <c r="E265" s="1"/>
      <c r="F265" s="1">
        <v>170000</v>
      </c>
      <c r="G265" s="23">
        <v>19039</v>
      </c>
      <c r="H265" s="23">
        <v>177</v>
      </c>
      <c r="I265" s="23"/>
      <c r="J265" s="24">
        <f t="shared" si="6"/>
        <v>9.2110741049125731E-3</v>
      </c>
      <c r="K265" s="54"/>
      <c r="L265" s="57"/>
    </row>
    <row r="266" spans="1:12" ht="24.95" customHeight="1" x14ac:dyDescent="0.25">
      <c r="A266" s="17">
        <v>46109</v>
      </c>
      <c r="B266" s="1">
        <v>1</v>
      </c>
      <c r="C266" s="2" t="s">
        <v>3</v>
      </c>
      <c r="D266" s="2" t="s">
        <v>73</v>
      </c>
      <c r="E266" s="1"/>
      <c r="F266" s="1">
        <v>170100</v>
      </c>
      <c r="G266" s="23">
        <v>19410</v>
      </c>
      <c r="H266" s="23">
        <v>182</v>
      </c>
      <c r="I266" s="23"/>
      <c r="J266" s="24">
        <f t="shared" si="6"/>
        <v>9.2895059207839942E-3</v>
      </c>
      <c r="K266" s="54"/>
      <c r="L266" s="57"/>
    </row>
    <row r="267" spans="1:12" ht="24.95" customHeight="1" x14ac:dyDescent="0.25">
      <c r="A267" s="17">
        <v>46110</v>
      </c>
      <c r="B267" s="1">
        <v>1</v>
      </c>
      <c r="C267" s="2" t="s">
        <v>2</v>
      </c>
      <c r="D267" s="2"/>
      <c r="E267" s="1"/>
      <c r="F267" s="1">
        <v>53800</v>
      </c>
      <c r="G267" s="23">
        <v>6704</v>
      </c>
      <c r="H267" s="23">
        <v>32</v>
      </c>
      <c r="I267" s="23"/>
      <c r="J267" s="24">
        <f t="shared" si="6"/>
        <v>4.7505938242280287E-3</v>
      </c>
      <c r="K267" s="54"/>
      <c r="L267" s="57"/>
    </row>
    <row r="268" spans="1:12" ht="24.95" customHeight="1" x14ac:dyDescent="0.25">
      <c r="A268" s="17">
        <v>46110</v>
      </c>
      <c r="B268" s="1">
        <v>1</v>
      </c>
      <c r="C268" s="2" t="s">
        <v>3</v>
      </c>
      <c r="D268" s="2"/>
      <c r="E268" s="1"/>
      <c r="F268" s="1">
        <v>76200</v>
      </c>
      <c r="G268" s="23">
        <v>8480</v>
      </c>
      <c r="H268" s="23">
        <v>50</v>
      </c>
      <c r="I268" s="23"/>
      <c r="J268" s="24">
        <f t="shared" si="6"/>
        <v>5.8616647127784291E-3</v>
      </c>
      <c r="K268" s="54"/>
      <c r="L268" s="57"/>
    </row>
    <row r="269" spans="1:12" ht="24.95" customHeight="1" x14ac:dyDescent="0.25">
      <c r="A269" s="17">
        <v>46111</v>
      </c>
      <c r="B269" s="1">
        <v>1</v>
      </c>
      <c r="C269" s="2" t="s">
        <v>3</v>
      </c>
      <c r="D269" s="2"/>
      <c r="E269" s="1"/>
      <c r="F269" s="1">
        <v>120000</v>
      </c>
      <c r="G269" s="23">
        <v>13257</v>
      </c>
      <c r="H269" s="23">
        <v>123</v>
      </c>
      <c r="I269" s="23"/>
      <c r="J269" s="24">
        <f t="shared" si="6"/>
        <v>9.1928251121076235E-3</v>
      </c>
      <c r="K269" s="54"/>
      <c r="L269" s="57"/>
    </row>
    <row r="270" spans="1:12" ht="24.95" customHeight="1" x14ac:dyDescent="0.25">
      <c r="A270" s="17">
        <v>46111</v>
      </c>
      <c r="B270" s="1">
        <v>2</v>
      </c>
      <c r="C270" s="2" t="s">
        <v>3</v>
      </c>
      <c r="D270" s="2" t="s">
        <v>73</v>
      </c>
      <c r="E270" s="1"/>
      <c r="F270" s="1">
        <v>58050</v>
      </c>
      <c r="G270" s="23">
        <v>6391</v>
      </c>
      <c r="H270" s="23">
        <v>82</v>
      </c>
      <c r="I270" s="23"/>
      <c r="J270" s="24">
        <f t="shared" si="6"/>
        <v>1.2668005561563417E-2</v>
      </c>
      <c r="K270" s="54"/>
      <c r="L270" s="57"/>
    </row>
    <row r="271" spans="1:12" ht="24.95" customHeight="1" x14ac:dyDescent="0.25">
      <c r="A271" s="17">
        <v>46112</v>
      </c>
      <c r="B271" s="1">
        <v>1</v>
      </c>
      <c r="C271" s="2" t="s">
        <v>2</v>
      </c>
      <c r="D271" s="2" t="s">
        <v>73</v>
      </c>
      <c r="E271" s="1"/>
      <c r="F271" s="1">
        <v>136000</v>
      </c>
      <c r="G271" s="23">
        <v>16592</v>
      </c>
      <c r="H271" s="23">
        <v>68</v>
      </c>
      <c r="I271" s="23"/>
      <c r="J271" s="24">
        <f t="shared" si="6"/>
        <v>4.0816326530612249E-3</v>
      </c>
      <c r="K271" s="54"/>
      <c r="L271" s="57"/>
    </row>
    <row r="272" spans="1:12" ht="24.95" customHeight="1" x14ac:dyDescent="0.25">
      <c r="A272" s="17">
        <v>46112</v>
      </c>
      <c r="B272" s="1">
        <v>2</v>
      </c>
      <c r="C272" s="2" t="s">
        <v>2</v>
      </c>
      <c r="D272" s="2" t="s">
        <v>73</v>
      </c>
      <c r="E272" s="1"/>
      <c r="F272" s="1"/>
      <c r="G272" s="23"/>
      <c r="H272" s="23"/>
      <c r="I272" s="23"/>
      <c r="J272" s="24" t="str">
        <f t="shared" si="6"/>
        <v/>
      </c>
      <c r="K272" s="54"/>
      <c r="L272" s="57"/>
    </row>
    <row r="273" spans="1:12" ht="24.95" customHeight="1" x14ac:dyDescent="0.25">
      <c r="A273" s="17">
        <v>46112</v>
      </c>
      <c r="B273" s="1">
        <v>2</v>
      </c>
      <c r="C273" s="2" t="s">
        <v>6</v>
      </c>
      <c r="D273" s="2" t="s">
        <v>73</v>
      </c>
      <c r="E273" s="1"/>
      <c r="F273" s="1"/>
      <c r="G273" s="23"/>
      <c r="H273" s="23"/>
      <c r="I273" s="23"/>
      <c r="J273" s="24" t="str">
        <f t="shared" si="6"/>
        <v/>
      </c>
      <c r="K273" s="54"/>
      <c r="L273" s="57"/>
    </row>
    <row r="274" spans="1:12" ht="24.95" customHeight="1" x14ac:dyDescent="0.25">
      <c r="A274" s="17">
        <v>46113</v>
      </c>
      <c r="B274" s="1">
        <v>1</v>
      </c>
      <c r="C274" s="2" t="s">
        <v>2</v>
      </c>
      <c r="D274" s="2" t="s">
        <v>73</v>
      </c>
      <c r="E274" s="1"/>
      <c r="F274" s="1">
        <v>134400</v>
      </c>
      <c r="G274" s="23">
        <v>16517</v>
      </c>
      <c r="H274" s="23">
        <v>91</v>
      </c>
      <c r="I274" s="23"/>
      <c r="J274" s="24">
        <f t="shared" si="6"/>
        <v>5.4792870905587664E-3</v>
      </c>
      <c r="K274" s="54"/>
      <c r="L274" s="57"/>
    </row>
    <row r="275" spans="1:12" ht="24.95" customHeight="1" x14ac:dyDescent="0.25">
      <c r="A275" s="17">
        <v>46113</v>
      </c>
      <c r="B275" s="1">
        <v>2</v>
      </c>
      <c r="C275" s="2" t="s">
        <v>2</v>
      </c>
      <c r="D275" s="2" t="s">
        <v>73</v>
      </c>
      <c r="E275" s="1"/>
      <c r="F275" s="1">
        <v>136800</v>
      </c>
      <c r="G275" s="23">
        <v>16757</v>
      </c>
      <c r="H275" s="23">
        <v>70</v>
      </c>
      <c r="I275" s="23"/>
      <c r="J275" s="24">
        <f t="shared" si="6"/>
        <v>4.1599809829440783E-3</v>
      </c>
      <c r="K275" s="54"/>
      <c r="L275" s="57"/>
    </row>
    <row r="276" spans="1:12" ht="24.95" customHeight="1" x14ac:dyDescent="0.25">
      <c r="A276" s="17">
        <v>46114</v>
      </c>
      <c r="B276" s="1">
        <v>1</v>
      </c>
      <c r="C276" s="2" t="s">
        <v>2</v>
      </c>
      <c r="D276" s="2" t="s">
        <v>73</v>
      </c>
      <c r="E276" s="1"/>
      <c r="F276" s="1">
        <v>20200</v>
      </c>
      <c r="G276" s="23">
        <v>2489</v>
      </c>
      <c r="H276" s="23">
        <v>12</v>
      </c>
      <c r="I276" s="23"/>
      <c r="J276" s="24">
        <f t="shared" si="6"/>
        <v>4.7980807676929228E-3</v>
      </c>
      <c r="K276" s="54"/>
      <c r="L276" s="57"/>
    </row>
    <row r="277" spans="1:12" ht="24.95" customHeight="1" x14ac:dyDescent="0.25">
      <c r="A277" s="17">
        <v>46114</v>
      </c>
      <c r="B277" s="1">
        <v>1</v>
      </c>
      <c r="C277" s="2" t="s">
        <v>3</v>
      </c>
      <c r="D277" s="2" t="s">
        <v>73</v>
      </c>
      <c r="E277" s="1"/>
      <c r="F277" s="1">
        <v>48000</v>
      </c>
      <c r="G277" s="23">
        <v>5362</v>
      </c>
      <c r="H277" s="23">
        <v>61</v>
      </c>
      <c r="I277" s="23"/>
      <c r="J277" s="24">
        <f t="shared" si="6"/>
        <v>1.1248386501936198E-2</v>
      </c>
      <c r="K277" s="54"/>
      <c r="L277" s="57"/>
    </row>
    <row r="278" spans="1:12" ht="24.95" customHeight="1" x14ac:dyDescent="0.25">
      <c r="A278" s="17">
        <v>46114</v>
      </c>
      <c r="B278" s="1">
        <v>1</v>
      </c>
      <c r="C278" s="2" t="s">
        <v>6</v>
      </c>
      <c r="D278" s="2" t="s">
        <v>73</v>
      </c>
      <c r="E278" s="1"/>
      <c r="F278" s="1">
        <v>51200</v>
      </c>
      <c r="G278" s="23">
        <v>7625</v>
      </c>
      <c r="H278" s="23">
        <v>48</v>
      </c>
      <c r="I278" s="23"/>
      <c r="J278" s="24">
        <f t="shared" si="6"/>
        <v>6.2557018115469831E-3</v>
      </c>
      <c r="K278" s="54"/>
      <c r="L278" s="57"/>
    </row>
    <row r="279" spans="1:12" ht="24.95" customHeight="1" x14ac:dyDescent="0.25">
      <c r="A279" s="17">
        <v>46114</v>
      </c>
      <c r="B279" s="1">
        <v>2</v>
      </c>
      <c r="C279" s="2" t="s">
        <v>3</v>
      </c>
      <c r="D279" s="2" t="s">
        <v>73</v>
      </c>
      <c r="E279" s="1"/>
      <c r="F279" s="1">
        <v>107150</v>
      </c>
      <c r="G279" s="23">
        <v>12038</v>
      </c>
      <c r="H279" s="23">
        <v>95</v>
      </c>
      <c r="I279" s="23"/>
      <c r="J279" s="24">
        <f t="shared" si="6"/>
        <v>7.8298854364130879E-3</v>
      </c>
      <c r="K279" s="54"/>
      <c r="L279" s="57"/>
    </row>
    <row r="280" spans="1:12" ht="24.95" customHeight="1" x14ac:dyDescent="0.25">
      <c r="A280" s="17">
        <v>46115</v>
      </c>
      <c r="B280" s="1">
        <v>1</v>
      </c>
      <c r="C280" s="2" t="s">
        <v>2</v>
      </c>
      <c r="D280" s="2" t="s">
        <v>73</v>
      </c>
      <c r="E280" s="1"/>
      <c r="F280" s="1">
        <v>148800</v>
      </c>
      <c r="G280" s="23">
        <v>18285</v>
      </c>
      <c r="H280" s="23">
        <v>60</v>
      </c>
      <c r="I280" s="23"/>
      <c r="J280" s="24">
        <f t="shared" si="6"/>
        <v>3.2706459525756338E-3</v>
      </c>
      <c r="K280" s="54"/>
      <c r="L280" s="57"/>
    </row>
    <row r="281" spans="1:12" ht="24.95" customHeight="1" x14ac:dyDescent="0.25">
      <c r="A281" s="17">
        <v>46116</v>
      </c>
      <c r="B281" s="1">
        <v>2</v>
      </c>
      <c r="C281" s="2" t="s">
        <v>2</v>
      </c>
      <c r="D281" s="2" t="s">
        <v>73</v>
      </c>
      <c r="E281" s="1"/>
      <c r="F281" s="1">
        <v>96800</v>
      </c>
      <c r="G281" s="23">
        <v>11865</v>
      </c>
      <c r="H281" s="23">
        <v>175</v>
      </c>
      <c r="I281" s="23"/>
      <c r="J281" s="24">
        <f t="shared" si="6"/>
        <v>1.4534883720930232E-2</v>
      </c>
      <c r="K281" s="54"/>
      <c r="L281" s="57"/>
    </row>
    <row r="282" spans="1:12" ht="24.95" customHeight="1" x14ac:dyDescent="0.25">
      <c r="A282" s="17">
        <v>46116</v>
      </c>
      <c r="B282" s="1">
        <v>2</v>
      </c>
      <c r="C282" s="2" t="s">
        <v>3</v>
      </c>
      <c r="D282" s="2" t="s">
        <v>73</v>
      </c>
      <c r="E282" s="1"/>
      <c r="F282" s="1">
        <v>61200</v>
      </c>
      <c r="G282" s="23">
        <v>6822</v>
      </c>
      <c r="H282" s="23">
        <v>75</v>
      </c>
      <c r="I282" s="23"/>
      <c r="J282" s="24">
        <f t="shared" si="6"/>
        <v>1.0874293170943889E-2</v>
      </c>
      <c r="K282" s="54"/>
      <c r="L282" s="57"/>
    </row>
    <row r="283" spans="1:12" ht="24.95" customHeight="1" x14ac:dyDescent="0.25">
      <c r="A283" s="17">
        <v>46118</v>
      </c>
      <c r="B283" s="1">
        <v>1</v>
      </c>
      <c r="C283" s="2" t="s">
        <v>3</v>
      </c>
      <c r="D283" s="2" t="s">
        <v>73</v>
      </c>
      <c r="E283" s="1"/>
      <c r="F283" s="1">
        <v>144000</v>
      </c>
      <c r="G283" s="23">
        <v>16065</v>
      </c>
      <c r="H283" s="23">
        <v>127</v>
      </c>
      <c r="I283" s="23"/>
      <c r="J283" s="24">
        <f t="shared" si="6"/>
        <v>7.843379446640316E-3</v>
      </c>
      <c r="K283" s="54"/>
      <c r="L283" s="57"/>
    </row>
    <row r="284" spans="1:12" ht="24.95" customHeight="1" x14ac:dyDescent="0.25">
      <c r="A284" s="17">
        <v>46118</v>
      </c>
      <c r="B284" s="1">
        <v>2</v>
      </c>
      <c r="C284" s="2" t="s">
        <v>3</v>
      </c>
      <c r="D284" s="2" t="s">
        <v>73</v>
      </c>
      <c r="E284" s="1"/>
      <c r="F284" s="1">
        <v>125000</v>
      </c>
      <c r="G284" s="23">
        <v>13975</v>
      </c>
      <c r="H284" s="23">
        <v>137</v>
      </c>
      <c r="I284" s="23"/>
      <c r="J284" s="24">
        <f t="shared" si="6"/>
        <v>9.7080498866213144E-3</v>
      </c>
      <c r="K284" s="54"/>
      <c r="L284" s="57"/>
    </row>
    <row r="285" spans="1:12" ht="24.95" customHeight="1" x14ac:dyDescent="0.25">
      <c r="A285" s="17">
        <v>46119</v>
      </c>
      <c r="B285" s="1">
        <v>1</v>
      </c>
      <c r="C285" s="2" t="s">
        <v>2</v>
      </c>
      <c r="D285" s="2" t="s">
        <v>73</v>
      </c>
      <c r="E285" s="1"/>
      <c r="F285" s="1">
        <v>144000</v>
      </c>
      <c r="G285" s="23">
        <v>17374</v>
      </c>
      <c r="H285" s="23">
        <v>72</v>
      </c>
      <c r="I285" s="23"/>
      <c r="J285" s="24">
        <f t="shared" si="6"/>
        <v>4.1270205204631434E-3</v>
      </c>
      <c r="K285" s="54"/>
      <c r="L285" s="57"/>
    </row>
    <row r="286" spans="1:12" ht="24.95" customHeight="1" x14ac:dyDescent="0.25">
      <c r="A286" s="17">
        <v>46119</v>
      </c>
      <c r="B286" s="1">
        <v>2</v>
      </c>
      <c r="C286" s="2" t="s">
        <v>2</v>
      </c>
      <c r="D286" s="2" t="s">
        <v>73</v>
      </c>
      <c r="E286" s="1"/>
      <c r="F286" s="1">
        <v>140000</v>
      </c>
      <c r="G286" s="23">
        <v>17126</v>
      </c>
      <c r="H286" s="23">
        <v>76</v>
      </c>
      <c r="I286" s="23"/>
      <c r="J286" s="24">
        <f t="shared" si="6"/>
        <v>4.4180909196605044E-3</v>
      </c>
      <c r="K286" s="54"/>
      <c r="L286" s="57"/>
    </row>
    <row r="287" spans="1:12" ht="24.95" customHeight="1" x14ac:dyDescent="0.25">
      <c r="A287" s="17">
        <v>46120</v>
      </c>
      <c r="B287" s="1">
        <v>1</v>
      </c>
      <c r="C287" s="2" t="s">
        <v>3</v>
      </c>
      <c r="D287" s="2" t="s">
        <v>73</v>
      </c>
      <c r="E287" s="1"/>
      <c r="F287" s="1">
        <v>135000</v>
      </c>
      <c r="G287" s="23">
        <v>15048</v>
      </c>
      <c r="H287" s="23">
        <v>150</v>
      </c>
      <c r="I287" s="23"/>
      <c r="J287" s="24">
        <f t="shared" si="6"/>
        <v>9.8697196999605209E-3</v>
      </c>
      <c r="K287" s="54"/>
      <c r="L287" s="57"/>
    </row>
    <row r="288" spans="1:12" ht="24.95" customHeight="1" x14ac:dyDescent="0.25">
      <c r="A288" s="17">
        <v>46120</v>
      </c>
      <c r="B288" s="1">
        <v>2</v>
      </c>
      <c r="C288" s="2" t="s">
        <v>3</v>
      </c>
      <c r="D288" s="2" t="s">
        <v>73</v>
      </c>
      <c r="E288" s="1"/>
      <c r="F288" s="1">
        <v>107200</v>
      </c>
      <c r="G288" s="23">
        <v>11933</v>
      </c>
      <c r="H288" s="23">
        <v>81</v>
      </c>
      <c r="I288" s="23"/>
      <c r="J288" s="24"/>
      <c r="K288" s="54"/>
      <c r="L288" s="57"/>
    </row>
    <row r="289" spans="1:12" ht="24.95" customHeight="1" x14ac:dyDescent="0.25">
      <c r="A289" s="17">
        <v>46121</v>
      </c>
      <c r="B289" s="1">
        <v>1</v>
      </c>
      <c r="C289" s="2" t="s">
        <v>2</v>
      </c>
      <c r="D289" s="2" t="s">
        <v>73</v>
      </c>
      <c r="E289" s="1"/>
      <c r="F289" s="1">
        <v>130000</v>
      </c>
      <c r="G289" s="23">
        <v>15970</v>
      </c>
      <c r="H289" s="23">
        <v>90</v>
      </c>
      <c r="I289" s="23"/>
      <c r="J289" s="24">
        <f t="shared" si="6"/>
        <v>5.6039850560398504E-3</v>
      </c>
      <c r="K289" s="54"/>
      <c r="L289" s="57"/>
    </row>
    <row r="290" spans="1:12" ht="24.95" customHeight="1" x14ac:dyDescent="0.25">
      <c r="A290" s="17">
        <v>46121</v>
      </c>
      <c r="B290" s="1">
        <v>2</v>
      </c>
      <c r="C290" s="2" t="s">
        <v>4</v>
      </c>
      <c r="D290" s="2" t="s">
        <v>73</v>
      </c>
      <c r="E290" s="1"/>
      <c r="F290" s="1">
        <v>38400</v>
      </c>
      <c r="G290" s="23">
        <v>6089</v>
      </c>
      <c r="H290" s="23">
        <v>64</v>
      </c>
      <c r="I290" s="23"/>
      <c r="J290" s="24">
        <f t="shared" si="6"/>
        <v>1.040143019665204E-2</v>
      </c>
      <c r="K290" s="54"/>
      <c r="L290" s="57"/>
    </row>
    <row r="291" spans="1:12" ht="24.95" customHeight="1" x14ac:dyDescent="0.25">
      <c r="A291" s="17">
        <v>46121</v>
      </c>
      <c r="B291" s="1">
        <v>2</v>
      </c>
      <c r="C291" s="2" t="s">
        <v>6</v>
      </c>
      <c r="D291" s="2" t="s">
        <v>73</v>
      </c>
      <c r="E291" s="1"/>
      <c r="F291" s="1">
        <v>67200</v>
      </c>
      <c r="G291" s="23">
        <v>9902</v>
      </c>
      <c r="H291" s="23">
        <v>126</v>
      </c>
      <c r="I291" s="23"/>
      <c r="J291" s="24">
        <f t="shared" si="6"/>
        <v>1.2564818508177105E-2</v>
      </c>
      <c r="K291" s="54"/>
      <c r="L291" s="57"/>
    </row>
    <row r="292" spans="1:12" ht="24.95" customHeight="1" x14ac:dyDescent="0.25">
      <c r="A292" s="17">
        <v>46122</v>
      </c>
      <c r="B292" s="1">
        <v>1</v>
      </c>
      <c r="C292" s="2" t="s">
        <v>4</v>
      </c>
      <c r="D292" s="2" t="s">
        <v>73</v>
      </c>
      <c r="E292" s="1"/>
      <c r="F292" s="1">
        <v>86400</v>
      </c>
      <c r="G292" s="23">
        <v>13162</v>
      </c>
      <c r="H292" s="23">
        <v>120</v>
      </c>
      <c r="I292" s="23"/>
      <c r="J292" s="24">
        <f t="shared" si="6"/>
        <v>9.034783918084625E-3</v>
      </c>
      <c r="K292" s="54"/>
      <c r="L292" s="57"/>
    </row>
    <row r="293" spans="1:12" ht="24.95" customHeight="1" x14ac:dyDescent="0.25">
      <c r="A293" s="17" t="s">
        <v>75</v>
      </c>
      <c r="B293" s="1">
        <v>1</v>
      </c>
      <c r="C293" s="2" t="s">
        <v>8</v>
      </c>
      <c r="D293" s="2" t="s">
        <v>73</v>
      </c>
      <c r="E293" s="1"/>
      <c r="F293" s="1">
        <v>90000</v>
      </c>
      <c r="G293" s="23">
        <v>13107</v>
      </c>
      <c r="H293" s="23">
        <v>150</v>
      </c>
      <c r="I293" s="23"/>
      <c r="J293" s="24">
        <f t="shared" ref="J293:J356" si="7">IFERROR(H293/(H293+G293), "")</f>
        <v>1.1314777098891152E-2</v>
      </c>
      <c r="K293" s="54"/>
      <c r="L293" s="57"/>
    </row>
    <row r="294" spans="1:12" ht="24.95" customHeight="1" x14ac:dyDescent="0.25">
      <c r="A294" s="17">
        <v>46124</v>
      </c>
      <c r="B294" s="1">
        <v>1</v>
      </c>
      <c r="C294" s="2" t="s">
        <v>5</v>
      </c>
      <c r="D294" s="2" t="s">
        <v>73</v>
      </c>
      <c r="E294" s="1"/>
      <c r="F294" s="1">
        <v>73600</v>
      </c>
      <c r="G294" s="23">
        <v>12780</v>
      </c>
      <c r="H294" s="23">
        <v>80</v>
      </c>
      <c r="I294" s="23"/>
      <c r="J294" s="24">
        <f t="shared" si="7"/>
        <v>6.2208398133748056E-3</v>
      </c>
      <c r="K294" s="54"/>
      <c r="L294" s="57"/>
    </row>
    <row r="295" spans="1:12" ht="24.95" customHeight="1" x14ac:dyDescent="0.25">
      <c r="A295" s="17">
        <v>46125</v>
      </c>
      <c r="B295" s="1">
        <v>1</v>
      </c>
      <c r="C295" s="2" t="s">
        <v>7</v>
      </c>
      <c r="D295" s="2" t="s">
        <v>73</v>
      </c>
      <c r="E295" s="1"/>
      <c r="F295" s="1">
        <v>80000</v>
      </c>
      <c r="G295" s="23">
        <v>14005</v>
      </c>
      <c r="H295" s="23">
        <v>50</v>
      </c>
      <c r="I295" s="23"/>
      <c r="J295" s="24">
        <f t="shared" si="7"/>
        <v>3.5574528637495554E-3</v>
      </c>
      <c r="K295" s="54"/>
      <c r="L295" s="57"/>
    </row>
    <row r="296" spans="1:12" ht="24.95" customHeight="1" x14ac:dyDescent="0.25">
      <c r="A296" s="17">
        <v>46125</v>
      </c>
      <c r="B296" s="1">
        <v>2</v>
      </c>
      <c r="C296" s="2" t="s">
        <v>7</v>
      </c>
      <c r="D296" s="2" t="s">
        <v>73</v>
      </c>
      <c r="E296" s="1"/>
      <c r="F296" s="1">
        <v>20000</v>
      </c>
      <c r="G296" s="23">
        <v>3422</v>
      </c>
      <c r="H296" s="23">
        <v>50</v>
      </c>
      <c r="I296" s="23"/>
      <c r="J296" s="24">
        <f t="shared" si="7"/>
        <v>1.4400921658986175E-2</v>
      </c>
      <c r="K296" s="54"/>
      <c r="L296" s="57"/>
    </row>
    <row r="297" spans="1:12" ht="24.95" customHeight="1" x14ac:dyDescent="0.25">
      <c r="A297" s="17">
        <v>46125</v>
      </c>
      <c r="B297" s="1">
        <v>2</v>
      </c>
      <c r="C297" s="2" t="s">
        <v>8</v>
      </c>
      <c r="D297" s="2" t="s">
        <v>73</v>
      </c>
      <c r="E297" s="1"/>
      <c r="F297" s="1">
        <v>67200</v>
      </c>
      <c r="G297" s="23">
        <v>9719</v>
      </c>
      <c r="H297" s="23">
        <v>175</v>
      </c>
      <c r="I297" s="23"/>
      <c r="J297" s="24">
        <f t="shared" si="7"/>
        <v>1.7687487366080452E-2</v>
      </c>
      <c r="K297" s="54"/>
      <c r="L297" s="57"/>
    </row>
    <row r="298" spans="1:12" ht="24.95" customHeight="1" x14ac:dyDescent="0.25">
      <c r="A298" s="17">
        <v>46126</v>
      </c>
      <c r="B298" s="1">
        <v>1</v>
      </c>
      <c r="C298" s="2" t="s">
        <v>7</v>
      </c>
      <c r="D298" s="2" t="s">
        <v>73</v>
      </c>
      <c r="E298" s="1"/>
      <c r="F298" s="1">
        <v>55200</v>
      </c>
      <c r="G298" s="23">
        <v>9653</v>
      </c>
      <c r="H298" s="23">
        <v>56</v>
      </c>
      <c r="I298" s="23"/>
      <c r="J298" s="24">
        <f t="shared" si="7"/>
        <v>5.7678442682047582E-3</v>
      </c>
      <c r="K298" s="54"/>
      <c r="L298" s="57"/>
    </row>
    <row r="299" spans="1:12" ht="24.95" customHeight="1" x14ac:dyDescent="0.25">
      <c r="A299" s="17">
        <v>46126</v>
      </c>
      <c r="B299" s="1">
        <v>1</v>
      </c>
      <c r="C299" s="2" t="s">
        <v>8</v>
      </c>
      <c r="D299" s="2" t="s">
        <v>73</v>
      </c>
      <c r="E299" s="1"/>
      <c r="F299" s="1">
        <v>60800</v>
      </c>
      <c r="G299" s="23">
        <v>8955</v>
      </c>
      <c r="H299" s="23">
        <v>40</v>
      </c>
      <c r="I299" s="23"/>
      <c r="J299" s="24">
        <f t="shared" si="7"/>
        <v>4.4469149527515284E-3</v>
      </c>
      <c r="K299" s="54"/>
      <c r="L299" s="57"/>
    </row>
    <row r="300" spans="1:12" ht="24.95" customHeight="1" x14ac:dyDescent="0.25">
      <c r="A300" s="17">
        <v>46127</v>
      </c>
      <c r="B300" s="1"/>
      <c r="C300" s="2"/>
      <c r="D300" s="2"/>
      <c r="E300" s="1"/>
      <c r="F300" s="1"/>
      <c r="G300" s="23"/>
      <c r="H300" s="23"/>
      <c r="I300" s="23"/>
      <c r="J300" s="24" t="str">
        <f t="shared" si="7"/>
        <v/>
      </c>
      <c r="K300" s="54"/>
      <c r="L300" s="57"/>
    </row>
    <row r="301" spans="1:12" ht="24.95" customHeight="1" x14ac:dyDescent="0.25">
      <c r="A301" s="17">
        <v>46127</v>
      </c>
      <c r="B301" s="1"/>
      <c r="C301" s="2"/>
      <c r="D301" s="2"/>
      <c r="E301" s="1"/>
      <c r="F301" s="1"/>
      <c r="G301" s="23"/>
      <c r="H301" s="23"/>
      <c r="I301" s="23"/>
      <c r="J301" s="24" t="str">
        <f t="shared" si="7"/>
        <v/>
      </c>
      <c r="K301" s="54"/>
      <c r="L301" s="57"/>
    </row>
    <row r="302" spans="1:12" ht="24.95" customHeight="1" x14ac:dyDescent="0.25">
      <c r="A302" s="17">
        <v>46128</v>
      </c>
      <c r="B302" s="1">
        <v>1</v>
      </c>
      <c r="C302" s="2" t="s">
        <v>5</v>
      </c>
      <c r="D302" s="2" t="s">
        <v>73</v>
      </c>
      <c r="E302" s="1"/>
      <c r="F302" s="1">
        <v>40000</v>
      </c>
      <c r="G302" s="23">
        <v>6824</v>
      </c>
      <c r="H302" s="23">
        <v>37</v>
      </c>
      <c r="I302" s="23"/>
      <c r="J302" s="24">
        <f t="shared" si="7"/>
        <v>5.3927998833989211E-3</v>
      </c>
      <c r="K302" s="54"/>
      <c r="L302" s="57"/>
    </row>
    <row r="303" spans="1:12" ht="24.95" customHeight="1" x14ac:dyDescent="0.25">
      <c r="A303" s="17">
        <v>46128</v>
      </c>
      <c r="B303" s="1">
        <v>1</v>
      </c>
      <c r="C303" s="2" t="s">
        <v>6</v>
      </c>
      <c r="D303" s="2" t="s">
        <v>73</v>
      </c>
      <c r="E303" s="1"/>
      <c r="F303" s="1">
        <v>44800</v>
      </c>
      <c r="G303" s="23">
        <v>6583</v>
      </c>
      <c r="H303" s="23">
        <v>46</v>
      </c>
      <c r="I303" s="23"/>
      <c r="J303" s="24">
        <f t="shared" si="7"/>
        <v>6.9392065168200328E-3</v>
      </c>
      <c r="K303" s="54"/>
      <c r="L303" s="57"/>
    </row>
    <row r="304" spans="1:12" ht="24.95" customHeight="1" x14ac:dyDescent="0.25">
      <c r="A304" s="17">
        <v>46128</v>
      </c>
      <c r="B304" s="1">
        <v>1</v>
      </c>
      <c r="C304" s="2" t="s">
        <v>3</v>
      </c>
      <c r="D304" s="2" t="s">
        <v>73</v>
      </c>
      <c r="E304" s="1"/>
      <c r="F304" s="1">
        <v>28800</v>
      </c>
      <c r="G304" s="23"/>
      <c r="H304" s="23"/>
      <c r="I304" s="23"/>
      <c r="J304" s="24" t="str">
        <f t="shared" si="7"/>
        <v/>
      </c>
      <c r="K304" s="54"/>
      <c r="L304" s="57"/>
    </row>
    <row r="305" spans="1:12" ht="24.95" customHeight="1" x14ac:dyDescent="0.25">
      <c r="A305" s="17">
        <v>46128</v>
      </c>
      <c r="B305" s="1">
        <v>2</v>
      </c>
      <c r="C305" s="2" t="s">
        <v>3</v>
      </c>
      <c r="D305" s="2" t="s">
        <v>73</v>
      </c>
      <c r="E305" s="1"/>
      <c r="F305" s="1">
        <v>144000</v>
      </c>
      <c r="G305" s="23">
        <v>16096</v>
      </c>
      <c r="H305" s="23">
        <v>80</v>
      </c>
      <c r="I305" s="23"/>
      <c r="J305" s="24">
        <f t="shared" si="7"/>
        <v>4.945598417408506E-3</v>
      </c>
      <c r="K305" s="54"/>
      <c r="L305" s="57"/>
    </row>
    <row r="306" spans="1:12" ht="24.95" customHeight="1" x14ac:dyDescent="0.25">
      <c r="A306" s="17">
        <v>46129</v>
      </c>
      <c r="B306" s="1">
        <v>1</v>
      </c>
      <c r="C306" s="2" t="s">
        <v>9</v>
      </c>
      <c r="D306" s="2" t="s">
        <v>73</v>
      </c>
      <c r="E306" s="1"/>
      <c r="F306" s="1">
        <v>10000</v>
      </c>
      <c r="G306" s="23">
        <v>12034</v>
      </c>
      <c r="H306" s="23">
        <v>104</v>
      </c>
      <c r="I306" s="23"/>
      <c r="J306" s="24">
        <f t="shared" si="7"/>
        <v>8.5681331356071838E-3</v>
      </c>
      <c r="K306" s="54"/>
      <c r="L306" s="57"/>
    </row>
    <row r="307" spans="1:12" ht="24.95" customHeight="1" x14ac:dyDescent="0.25">
      <c r="A307" s="17">
        <v>46129</v>
      </c>
      <c r="B307" s="1">
        <v>2</v>
      </c>
      <c r="C307" s="2" t="s">
        <v>10</v>
      </c>
      <c r="D307" s="2" t="s">
        <v>73</v>
      </c>
      <c r="E307" s="1"/>
      <c r="F307" s="1">
        <v>81200</v>
      </c>
      <c r="G307" s="23">
        <v>8752</v>
      </c>
      <c r="H307" s="23">
        <v>210</v>
      </c>
      <c r="I307" s="23">
        <v>25</v>
      </c>
      <c r="J307" s="24">
        <f t="shared" si="7"/>
        <v>2.3432269582682436E-2</v>
      </c>
      <c r="K307" s="54"/>
      <c r="L307" s="57" t="s">
        <v>79</v>
      </c>
    </row>
    <row r="308" spans="1:12" ht="24.95" customHeight="1" x14ac:dyDescent="0.25">
      <c r="A308" s="17">
        <v>46130</v>
      </c>
      <c r="B308" s="1">
        <v>1</v>
      </c>
      <c r="C308" s="2" t="s">
        <v>2</v>
      </c>
      <c r="D308" s="2" t="s">
        <v>73</v>
      </c>
      <c r="E308" s="1"/>
      <c r="F308" s="1">
        <v>132000</v>
      </c>
      <c r="G308" s="23">
        <v>16150</v>
      </c>
      <c r="H308" s="23">
        <v>60</v>
      </c>
      <c r="I308" s="23"/>
      <c r="J308" s="24">
        <f t="shared" si="7"/>
        <v>3.7014188772362738E-3</v>
      </c>
      <c r="K308" s="54"/>
      <c r="L308" s="57"/>
    </row>
    <row r="309" spans="1:12" ht="24.95" customHeight="1" x14ac:dyDescent="0.25">
      <c r="A309" s="17">
        <v>46131</v>
      </c>
      <c r="B309" s="1">
        <v>2</v>
      </c>
      <c r="C309" s="2" t="s">
        <v>2</v>
      </c>
      <c r="D309" s="2" t="s">
        <v>73</v>
      </c>
      <c r="E309" s="1"/>
      <c r="F309" s="1">
        <v>74900</v>
      </c>
      <c r="G309" s="23">
        <v>9132</v>
      </c>
      <c r="H309" s="23">
        <v>45</v>
      </c>
      <c r="I309" s="23">
        <v>8</v>
      </c>
      <c r="J309" s="24">
        <f t="shared" si="7"/>
        <v>4.9035632559660015E-3</v>
      </c>
      <c r="K309" s="54"/>
      <c r="L309" s="57"/>
    </row>
    <row r="310" spans="1:12" ht="24.95" customHeight="1" x14ac:dyDescent="0.25">
      <c r="A310" s="17">
        <v>46131</v>
      </c>
      <c r="B310" s="1">
        <v>2</v>
      </c>
      <c r="C310" s="2" t="s">
        <v>3</v>
      </c>
      <c r="D310" s="2" t="s">
        <v>73</v>
      </c>
      <c r="E310" s="1"/>
      <c r="F310" s="1">
        <v>37200</v>
      </c>
      <c r="G310" s="23">
        <v>4160</v>
      </c>
      <c r="H310" s="23">
        <v>60</v>
      </c>
      <c r="I310" s="23">
        <v>27</v>
      </c>
      <c r="J310" s="24">
        <f t="shared" si="7"/>
        <v>1.4218009478672985E-2</v>
      </c>
      <c r="K310" s="54"/>
      <c r="L310" s="57" t="s">
        <v>80</v>
      </c>
    </row>
    <row r="311" spans="1:12" ht="24.95" customHeight="1" x14ac:dyDescent="0.25">
      <c r="A311" s="17">
        <v>46132</v>
      </c>
      <c r="B311" s="1">
        <v>1</v>
      </c>
      <c r="C311" s="2" t="s">
        <v>2</v>
      </c>
      <c r="D311" s="2" t="s">
        <v>73</v>
      </c>
      <c r="E311" s="1"/>
      <c r="F311" s="1">
        <v>25300</v>
      </c>
      <c r="G311" s="23">
        <v>3099</v>
      </c>
      <c r="H311" s="23">
        <v>10</v>
      </c>
      <c r="I311" s="23"/>
      <c r="J311" s="24">
        <f t="shared" si="7"/>
        <v>3.2164683177870698E-3</v>
      </c>
      <c r="K311" s="54"/>
      <c r="L311" s="57"/>
    </row>
    <row r="312" spans="1:12" ht="24.95" customHeight="1" x14ac:dyDescent="0.25">
      <c r="A312" s="17">
        <v>46132</v>
      </c>
      <c r="B312" s="1">
        <v>1</v>
      </c>
      <c r="C312" s="2" t="s">
        <v>9</v>
      </c>
      <c r="D312" s="2" t="s">
        <v>73</v>
      </c>
      <c r="E312" s="1"/>
      <c r="F312" s="1">
        <v>57200</v>
      </c>
      <c r="G312" s="23">
        <v>6913</v>
      </c>
      <c r="H312" s="23">
        <v>90</v>
      </c>
      <c r="I312" s="23"/>
      <c r="J312" s="24">
        <f t="shared" si="7"/>
        <v>1.2851635013565614E-2</v>
      </c>
      <c r="K312" s="54"/>
      <c r="L312" s="57"/>
    </row>
    <row r="313" spans="1:12" ht="24.95" customHeight="1" x14ac:dyDescent="0.25">
      <c r="A313" s="17">
        <v>46132</v>
      </c>
      <c r="B313" s="1">
        <v>1</v>
      </c>
      <c r="C313" s="2" t="s">
        <v>10</v>
      </c>
      <c r="D313" s="2" t="s">
        <v>73</v>
      </c>
      <c r="E313" s="1"/>
      <c r="F313" s="1">
        <v>20000</v>
      </c>
      <c r="G313" s="23">
        <v>2145</v>
      </c>
      <c r="H313" s="23">
        <v>65</v>
      </c>
      <c r="I313" s="23">
        <v>17</v>
      </c>
      <c r="J313" s="24">
        <f t="shared" si="7"/>
        <v>2.9411764705882353E-2</v>
      </c>
      <c r="K313" s="54"/>
      <c r="L313" s="57"/>
    </row>
    <row r="314" spans="1:12" ht="24.95" customHeight="1" x14ac:dyDescent="0.25">
      <c r="A314" s="17">
        <v>46132</v>
      </c>
      <c r="B314" s="1">
        <v>2</v>
      </c>
      <c r="C314" s="2" t="s">
        <v>10</v>
      </c>
      <c r="D314" s="2" t="s">
        <v>73</v>
      </c>
      <c r="E314" s="1"/>
      <c r="F314" s="1">
        <v>120000</v>
      </c>
      <c r="G314" s="23">
        <v>12938</v>
      </c>
      <c r="H314" s="23">
        <v>108</v>
      </c>
      <c r="I314" s="23">
        <v>66</v>
      </c>
      <c r="J314" s="24">
        <f t="shared" si="7"/>
        <v>8.2783995094281772E-3</v>
      </c>
      <c r="K314" s="54"/>
      <c r="L314" s="57"/>
    </row>
    <row r="315" spans="1:12" ht="24.95" customHeight="1" x14ac:dyDescent="0.25">
      <c r="A315" s="17">
        <v>46133</v>
      </c>
      <c r="B315" s="1">
        <v>1</v>
      </c>
      <c r="C315" s="2" t="s">
        <v>9</v>
      </c>
      <c r="D315" s="2" t="s">
        <v>73</v>
      </c>
      <c r="E315" s="1"/>
      <c r="F315" s="1">
        <v>65000</v>
      </c>
      <c r="G315" s="23">
        <v>7882</v>
      </c>
      <c r="H315" s="23">
        <v>75</v>
      </c>
      <c r="I315" s="23">
        <v>5</v>
      </c>
      <c r="J315" s="24">
        <f t="shared" si="7"/>
        <v>9.4256629382933263E-3</v>
      </c>
      <c r="K315" s="54"/>
      <c r="L315" s="57"/>
    </row>
    <row r="316" spans="1:12" ht="24.95" customHeight="1" x14ac:dyDescent="0.25">
      <c r="A316" s="17">
        <v>46133</v>
      </c>
      <c r="B316" s="1">
        <v>1</v>
      </c>
      <c r="C316" s="2" t="s">
        <v>3</v>
      </c>
      <c r="D316" s="2" t="s">
        <v>73</v>
      </c>
      <c r="E316" s="1"/>
      <c r="F316" s="1">
        <v>67200</v>
      </c>
      <c r="G316" s="23">
        <v>7492</v>
      </c>
      <c r="H316" s="23">
        <v>63</v>
      </c>
      <c r="I316" s="23">
        <v>13</v>
      </c>
      <c r="J316" s="24">
        <f t="shared" si="7"/>
        <v>8.3388484447385839E-3</v>
      </c>
      <c r="K316" s="54"/>
      <c r="L316" s="57"/>
    </row>
    <row r="317" spans="1:12" ht="24.95" customHeight="1" x14ac:dyDescent="0.25">
      <c r="A317" s="17">
        <v>46133</v>
      </c>
      <c r="B317" s="1">
        <v>2</v>
      </c>
      <c r="C317" s="2" t="s">
        <v>3</v>
      </c>
      <c r="D317" s="2" t="s">
        <v>73</v>
      </c>
      <c r="E317" s="1"/>
      <c r="F317" s="1">
        <v>110400</v>
      </c>
      <c r="G317" s="23">
        <v>12207</v>
      </c>
      <c r="H317" s="23">
        <v>48</v>
      </c>
      <c r="I317" s="23">
        <v>74</v>
      </c>
      <c r="J317" s="24">
        <f t="shared" si="7"/>
        <v>3.9167686658506734E-3</v>
      </c>
      <c r="K317" s="54"/>
      <c r="L317" s="57"/>
    </row>
    <row r="318" spans="1:12" ht="24.95" customHeight="1" x14ac:dyDescent="0.25">
      <c r="A318" s="17">
        <v>46134</v>
      </c>
      <c r="B318" s="1">
        <v>1</v>
      </c>
      <c r="C318" s="2" t="s">
        <v>2</v>
      </c>
      <c r="D318" s="2" t="s">
        <v>73</v>
      </c>
      <c r="E318" s="1"/>
      <c r="F318" s="1">
        <v>52800</v>
      </c>
      <c r="G318" s="23">
        <v>6500</v>
      </c>
      <c r="H318" s="23">
        <v>45</v>
      </c>
      <c r="I318" s="23">
        <v>4</v>
      </c>
      <c r="J318" s="24">
        <f t="shared" si="7"/>
        <v>6.8754774637127579E-3</v>
      </c>
      <c r="K318" s="54"/>
      <c r="L318" s="57"/>
    </row>
    <row r="319" spans="1:12" ht="24.95" customHeight="1" x14ac:dyDescent="0.25">
      <c r="A319" s="17">
        <v>46135</v>
      </c>
      <c r="B319" s="1">
        <v>2</v>
      </c>
      <c r="C319" s="2" t="s">
        <v>2</v>
      </c>
      <c r="D319" s="2" t="s">
        <v>73</v>
      </c>
      <c r="E319" s="1"/>
      <c r="F319" s="1">
        <v>44000</v>
      </c>
      <c r="G319" s="23">
        <v>5323</v>
      </c>
      <c r="H319" s="23">
        <v>20</v>
      </c>
      <c r="I319" s="23"/>
      <c r="J319" s="24">
        <f t="shared" si="7"/>
        <v>3.7432154220475387E-3</v>
      </c>
      <c r="K319" s="54"/>
      <c r="L319" s="57"/>
    </row>
    <row r="320" spans="1:12" ht="24.95" customHeight="1" x14ac:dyDescent="0.25">
      <c r="A320" s="17">
        <v>46135</v>
      </c>
      <c r="B320" s="1">
        <v>2</v>
      </c>
      <c r="C320" s="2" t="s">
        <v>3</v>
      </c>
      <c r="D320" s="2" t="s">
        <v>73</v>
      </c>
      <c r="E320" s="1"/>
      <c r="F320" s="1">
        <v>86400</v>
      </c>
      <c r="G320" s="23">
        <v>9617</v>
      </c>
      <c r="H320" s="23">
        <v>35</v>
      </c>
      <c r="I320" s="23"/>
      <c r="J320" s="24">
        <f t="shared" si="7"/>
        <v>3.6261914629092417E-3</v>
      </c>
      <c r="K320" s="54"/>
      <c r="L320" s="57"/>
    </row>
    <row r="321" spans="1:12" ht="24.95" customHeight="1" x14ac:dyDescent="0.25">
      <c r="A321" s="17">
        <v>46136</v>
      </c>
      <c r="B321" s="1">
        <v>1</v>
      </c>
      <c r="C321" s="2" t="s">
        <v>9</v>
      </c>
      <c r="D321" s="2" t="s">
        <v>73</v>
      </c>
      <c r="E321" s="1"/>
      <c r="F321" s="1">
        <v>105600</v>
      </c>
      <c r="G321" s="23">
        <v>12899</v>
      </c>
      <c r="H321" s="23">
        <v>169</v>
      </c>
      <c r="I321" s="23"/>
      <c r="J321" s="24">
        <f t="shared" si="7"/>
        <v>1.2932353841444751E-2</v>
      </c>
      <c r="K321" s="54"/>
      <c r="L321" s="57"/>
    </row>
    <row r="322" spans="1:12" ht="24.95" customHeight="1" x14ac:dyDescent="0.25">
      <c r="A322" s="17">
        <v>46136</v>
      </c>
      <c r="B322" s="1">
        <v>1</v>
      </c>
      <c r="C322" s="2" t="s">
        <v>10</v>
      </c>
      <c r="D322" s="2" t="s">
        <v>73</v>
      </c>
      <c r="E322" s="1"/>
      <c r="F322" s="1">
        <v>10000</v>
      </c>
      <c r="G322" s="23">
        <v>1010</v>
      </c>
      <c r="H322" s="23">
        <v>70</v>
      </c>
      <c r="I322" s="23">
        <v>30</v>
      </c>
      <c r="J322" s="24">
        <f t="shared" si="7"/>
        <v>6.4814814814814811E-2</v>
      </c>
      <c r="K322" s="54"/>
      <c r="L322" s="57"/>
    </row>
    <row r="323" spans="1:12" ht="24.95" customHeight="1" x14ac:dyDescent="0.25">
      <c r="A323" s="17">
        <v>46136</v>
      </c>
      <c r="B323" s="1">
        <v>2</v>
      </c>
      <c r="C323" s="2" t="s">
        <v>10</v>
      </c>
      <c r="D323" s="2" t="s">
        <v>73</v>
      </c>
      <c r="E323" s="1"/>
      <c r="F323" s="1">
        <v>115000</v>
      </c>
      <c r="G323" s="23">
        <v>12417</v>
      </c>
      <c r="H323" s="23">
        <v>134</v>
      </c>
      <c r="I323" s="23">
        <v>71</v>
      </c>
      <c r="J323" s="24">
        <f t="shared" si="7"/>
        <v>1.0676440124292886E-2</v>
      </c>
      <c r="K323" s="54"/>
      <c r="L323" s="57"/>
    </row>
    <row r="324" spans="1:12" ht="24.95" customHeight="1" x14ac:dyDescent="0.25">
      <c r="A324" s="17">
        <v>46136</v>
      </c>
      <c r="B324" s="1">
        <v>3</v>
      </c>
      <c r="C324" s="2" t="s">
        <v>10</v>
      </c>
      <c r="D324" s="2" t="s">
        <v>73</v>
      </c>
      <c r="E324" s="1"/>
      <c r="F324" s="1">
        <v>21900</v>
      </c>
      <c r="G324" s="23">
        <v>2364</v>
      </c>
      <c r="H324" s="23">
        <v>63</v>
      </c>
      <c r="I324" s="23"/>
      <c r="J324" s="24">
        <f t="shared" si="7"/>
        <v>2.595797280593325E-2</v>
      </c>
      <c r="K324" s="54"/>
      <c r="L324" s="57"/>
    </row>
    <row r="325" spans="1:12" ht="24.95" customHeight="1" x14ac:dyDescent="0.25">
      <c r="A325" s="17">
        <v>46136</v>
      </c>
      <c r="B325" s="1">
        <v>3</v>
      </c>
      <c r="C325" s="2" t="s">
        <v>6</v>
      </c>
      <c r="D325" s="2" t="s">
        <v>73</v>
      </c>
      <c r="E325" s="1"/>
      <c r="F325" s="1">
        <v>64000</v>
      </c>
      <c r="G325" s="23">
        <v>9476</v>
      </c>
      <c r="H325" s="23">
        <v>114</v>
      </c>
      <c r="I325" s="23"/>
      <c r="J325" s="24">
        <f t="shared" si="7"/>
        <v>1.1887382690302399E-2</v>
      </c>
      <c r="K325" s="54"/>
      <c r="L325" s="57"/>
    </row>
    <row r="326" spans="1:12" ht="24.95" customHeight="1" x14ac:dyDescent="0.25">
      <c r="A326" s="17">
        <v>46137</v>
      </c>
      <c r="B326" s="1">
        <v>1</v>
      </c>
      <c r="C326" s="2" t="s">
        <v>6</v>
      </c>
      <c r="D326" s="2" t="s">
        <v>73</v>
      </c>
      <c r="E326" s="1"/>
      <c r="F326" s="1">
        <v>20400</v>
      </c>
      <c r="G326" s="23">
        <v>2980</v>
      </c>
      <c r="H326" s="23">
        <v>65</v>
      </c>
      <c r="I326" s="23">
        <v>70</v>
      </c>
      <c r="J326" s="24">
        <f t="shared" si="7"/>
        <v>2.1346469622331693E-2</v>
      </c>
      <c r="K326" s="54"/>
      <c r="L326" s="57"/>
    </row>
    <row r="327" spans="1:12" ht="24.95" customHeight="1" x14ac:dyDescent="0.25">
      <c r="A327" s="17">
        <v>46137</v>
      </c>
      <c r="B327" s="1">
        <v>1</v>
      </c>
      <c r="C327" s="2" t="s">
        <v>4</v>
      </c>
      <c r="D327" s="2" t="s">
        <v>73</v>
      </c>
      <c r="E327" s="1"/>
      <c r="F327" s="1">
        <v>79200</v>
      </c>
      <c r="G327" s="23">
        <v>12479</v>
      </c>
      <c r="H327" s="23">
        <v>161</v>
      </c>
      <c r="I327" s="23">
        <v>68</v>
      </c>
      <c r="J327" s="24">
        <f t="shared" si="7"/>
        <v>1.2737341772151899E-2</v>
      </c>
      <c r="K327" s="54"/>
      <c r="L327" s="57"/>
    </row>
    <row r="328" spans="1:12" ht="24.95" customHeight="1" x14ac:dyDescent="0.25">
      <c r="A328" s="17">
        <v>46138</v>
      </c>
      <c r="B328" s="1">
        <v>1</v>
      </c>
      <c r="C328" s="2" t="s">
        <v>6</v>
      </c>
      <c r="D328" s="2" t="s">
        <v>73</v>
      </c>
      <c r="E328" s="1"/>
      <c r="F328" s="1">
        <v>33000</v>
      </c>
      <c r="G328" s="23">
        <v>4884</v>
      </c>
      <c r="H328" s="23">
        <v>32</v>
      </c>
      <c r="I328" s="23"/>
      <c r="J328" s="24">
        <f t="shared" si="7"/>
        <v>6.5093572009764034E-3</v>
      </c>
      <c r="K328" s="54"/>
      <c r="L328" s="57"/>
    </row>
    <row r="329" spans="1:12" ht="24.95" customHeight="1" x14ac:dyDescent="0.25">
      <c r="A329" s="17">
        <v>46138</v>
      </c>
      <c r="B329" s="1">
        <v>1</v>
      </c>
      <c r="C329" s="2" t="s">
        <v>3</v>
      </c>
      <c r="D329" s="2" t="s">
        <v>73</v>
      </c>
      <c r="E329" s="1"/>
      <c r="F329" s="1">
        <v>55000</v>
      </c>
      <c r="G329" s="23">
        <v>6110</v>
      </c>
      <c r="H329" s="23">
        <v>40</v>
      </c>
      <c r="I329" s="23"/>
      <c r="J329" s="24">
        <f t="shared" si="7"/>
        <v>6.5040650406504065E-3</v>
      </c>
      <c r="K329" s="54"/>
      <c r="L329" s="57"/>
    </row>
    <row r="330" spans="1:12" ht="24.95" customHeight="1" x14ac:dyDescent="0.25">
      <c r="A330" s="17">
        <v>46139</v>
      </c>
      <c r="B330" s="1">
        <v>1</v>
      </c>
      <c r="C330" s="2" t="s">
        <v>2</v>
      </c>
      <c r="D330" s="2" t="s">
        <v>73</v>
      </c>
      <c r="E330" s="1"/>
      <c r="F330" s="1">
        <v>139200</v>
      </c>
      <c r="G330" s="23">
        <v>17139</v>
      </c>
      <c r="H330" s="23">
        <v>46</v>
      </c>
      <c r="I330" s="23">
        <v>17</v>
      </c>
      <c r="J330" s="24">
        <f t="shared" si="7"/>
        <v>2.6767529822519639E-3</v>
      </c>
      <c r="K330" s="54"/>
      <c r="L330" s="57"/>
    </row>
    <row r="331" spans="1:12" ht="24.95" customHeight="1" x14ac:dyDescent="0.25">
      <c r="A331" s="17">
        <v>46139</v>
      </c>
      <c r="B331" s="1">
        <v>2</v>
      </c>
      <c r="C331" s="2" t="s">
        <v>2</v>
      </c>
      <c r="D331" s="2" t="s">
        <v>73</v>
      </c>
      <c r="E331" s="1"/>
      <c r="F331" s="1">
        <v>135250</v>
      </c>
      <c r="G331" s="23">
        <v>16566</v>
      </c>
      <c r="H331" s="23">
        <v>120</v>
      </c>
      <c r="I331" s="23">
        <v>134</v>
      </c>
      <c r="J331" s="24">
        <f t="shared" si="7"/>
        <v>7.1916576770945703E-3</v>
      </c>
      <c r="K331" s="54"/>
      <c r="L331" s="57" t="s">
        <v>81</v>
      </c>
    </row>
    <row r="332" spans="1:12" ht="24.95" customHeight="1" x14ac:dyDescent="0.25">
      <c r="A332" s="17">
        <v>46140</v>
      </c>
      <c r="B332" s="1">
        <v>1</v>
      </c>
      <c r="C332" s="2" t="s">
        <v>3</v>
      </c>
      <c r="D332" s="2" t="s">
        <v>73</v>
      </c>
      <c r="E332" s="1"/>
      <c r="F332" s="1">
        <v>134400</v>
      </c>
      <c r="G332" s="23">
        <v>14880</v>
      </c>
      <c r="H332" s="23">
        <v>56</v>
      </c>
      <c r="I332" s="23">
        <v>15</v>
      </c>
      <c r="J332" s="24">
        <f t="shared" si="7"/>
        <v>3.7493304767005891E-3</v>
      </c>
      <c r="K332" s="54"/>
      <c r="L332" s="57"/>
    </row>
    <row r="333" spans="1:12" ht="24.95" customHeight="1" x14ac:dyDescent="0.25">
      <c r="A333" s="17">
        <v>46140</v>
      </c>
      <c r="B333" s="1">
        <v>2</v>
      </c>
      <c r="C333" s="2" t="s">
        <v>3</v>
      </c>
      <c r="D333" s="2" t="s">
        <v>73</v>
      </c>
      <c r="E333" s="1"/>
      <c r="F333" s="1">
        <v>130000</v>
      </c>
      <c r="G333" s="23">
        <v>14475</v>
      </c>
      <c r="H333" s="23">
        <v>119</v>
      </c>
      <c r="I333" s="23">
        <v>30</v>
      </c>
      <c r="J333" s="24">
        <f t="shared" si="7"/>
        <v>8.1540359051665064E-3</v>
      </c>
      <c r="K333" s="54"/>
      <c r="L333" s="57"/>
    </row>
    <row r="334" spans="1:12" ht="24.95" customHeight="1" x14ac:dyDescent="0.25">
      <c r="A334" s="17">
        <v>46141</v>
      </c>
      <c r="B334" s="1">
        <v>1</v>
      </c>
      <c r="C334" s="2" t="s">
        <v>6</v>
      </c>
      <c r="D334" s="2" t="s">
        <v>73</v>
      </c>
      <c r="E334" s="1"/>
      <c r="F334" s="1">
        <v>113200</v>
      </c>
      <c r="G334" s="23">
        <v>17943</v>
      </c>
      <c r="H334" s="23">
        <v>92</v>
      </c>
      <c r="I334" s="23">
        <v>17</v>
      </c>
      <c r="J334" s="24">
        <f t="shared" si="7"/>
        <v>5.1011921264208487E-3</v>
      </c>
      <c r="K334" s="54"/>
      <c r="L334" s="57"/>
    </row>
    <row r="335" spans="1:12" ht="24.95" customHeight="1" x14ac:dyDescent="0.25">
      <c r="A335" s="17">
        <v>46143</v>
      </c>
      <c r="B335" s="1">
        <v>2</v>
      </c>
      <c r="C335" s="2" t="s">
        <v>3</v>
      </c>
      <c r="D335" s="2" t="s">
        <v>73</v>
      </c>
      <c r="E335" s="1"/>
      <c r="F335" s="1">
        <v>45000</v>
      </c>
      <c r="G335" s="23">
        <v>5006</v>
      </c>
      <c r="H335" s="23">
        <v>37</v>
      </c>
      <c r="I335" s="23">
        <v>10</v>
      </c>
      <c r="J335" s="24">
        <f t="shared" si="7"/>
        <v>7.3369026373190562E-3</v>
      </c>
      <c r="K335" s="54"/>
      <c r="L335" s="57"/>
    </row>
    <row r="336" spans="1:12" ht="24.95" customHeight="1" x14ac:dyDescent="0.25">
      <c r="A336" s="17">
        <v>46143</v>
      </c>
      <c r="B336" s="1">
        <v>2</v>
      </c>
      <c r="C336" s="2" t="s">
        <v>7</v>
      </c>
      <c r="D336" s="2" t="s">
        <v>73</v>
      </c>
      <c r="E336" s="1"/>
      <c r="F336" s="1">
        <v>56000</v>
      </c>
      <c r="G336" s="23">
        <v>9839</v>
      </c>
      <c r="H336" s="23">
        <v>160</v>
      </c>
      <c r="I336" s="23">
        <v>35</v>
      </c>
      <c r="J336" s="24">
        <f t="shared" si="7"/>
        <v>1.6001600160016002E-2</v>
      </c>
      <c r="K336" s="54"/>
      <c r="L336" s="57"/>
    </row>
    <row r="337" spans="1:12" ht="24.95" customHeight="1" x14ac:dyDescent="0.25">
      <c r="A337" s="17">
        <v>46146</v>
      </c>
      <c r="B337" s="1">
        <v>1</v>
      </c>
      <c r="C337" s="2" t="s">
        <v>7</v>
      </c>
      <c r="D337" s="2" t="s">
        <v>73</v>
      </c>
      <c r="E337" s="1"/>
      <c r="F337" s="1">
        <v>74480</v>
      </c>
      <c r="G337" s="23">
        <v>13055</v>
      </c>
      <c r="H337" s="23">
        <v>180</v>
      </c>
      <c r="I337" s="23">
        <v>10</v>
      </c>
      <c r="J337" s="24">
        <f t="shared" si="7"/>
        <v>1.360030222893842E-2</v>
      </c>
      <c r="K337" s="54"/>
      <c r="L337" s="57" t="s">
        <v>82</v>
      </c>
    </row>
    <row r="338" spans="1:12" ht="24.95" customHeight="1" x14ac:dyDescent="0.25">
      <c r="A338" s="17">
        <v>46146</v>
      </c>
      <c r="B338" s="1">
        <v>2</v>
      </c>
      <c r="C338" s="2" t="s">
        <v>8</v>
      </c>
      <c r="D338" s="2" t="s">
        <v>73</v>
      </c>
      <c r="E338" s="1"/>
      <c r="F338" s="1">
        <v>117000</v>
      </c>
      <c r="G338" s="23">
        <v>17406</v>
      </c>
      <c r="H338" s="23">
        <v>148</v>
      </c>
      <c r="I338" s="23"/>
      <c r="J338" s="24">
        <f t="shared" si="7"/>
        <v>8.4311268087045692E-3</v>
      </c>
      <c r="K338" s="54"/>
      <c r="L338" s="57"/>
    </row>
    <row r="339" spans="1:12" ht="24.95" customHeight="1" x14ac:dyDescent="0.25">
      <c r="A339" s="17">
        <v>46147</v>
      </c>
      <c r="B339" s="1">
        <v>1</v>
      </c>
      <c r="C339" s="2" t="s">
        <v>8</v>
      </c>
      <c r="D339" s="2" t="s">
        <v>73</v>
      </c>
      <c r="E339" s="1"/>
      <c r="F339" s="1">
        <v>41600</v>
      </c>
      <c r="G339" s="23">
        <v>6063</v>
      </c>
      <c r="H339" s="23">
        <v>60</v>
      </c>
      <c r="I339" s="23"/>
      <c r="J339" s="24">
        <f t="shared" si="7"/>
        <v>9.7991180793728563E-3</v>
      </c>
      <c r="K339" s="54"/>
      <c r="L339" s="57"/>
    </row>
    <row r="340" spans="1:12" ht="24.95" customHeight="1" x14ac:dyDescent="0.25">
      <c r="A340" s="17">
        <v>46147</v>
      </c>
      <c r="B340" s="1">
        <v>1</v>
      </c>
      <c r="C340" s="2" t="s">
        <v>3</v>
      </c>
      <c r="D340" s="2" t="s">
        <v>73</v>
      </c>
      <c r="E340" s="1"/>
      <c r="F340" s="1">
        <v>72000</v>
      </c>
      <c r="G340" s="23">
        <v>8136</v>
      </c>
      <c r="H340" s="23">
        <v>85</v>
      </c>
      <c r="I340" s="23">
        <v>25</v>
      </c>
      <c r="J340" s="24">
        <f t="shared" si="7"/>
        <v>1.0339374771925557E-2</v>
      </c>
      <c r="K340" s="54"/>
      <c r="L340" s="57" t="s">
        <v>83</v>
      </c>
    </row>
    <row r="341" spans="1:12" ht="24.95" customHeight="1" x14ac:dyDescent="0.25">
      <c r="A341" s="17">
        <v>46147</v>
      </c>
      <c r="B341" s="1">
        <v>2</v>
      </c>
      <c r="C341" s="2" t="s">
        <v>3</v>
      </c>
      <c r="D341" s="2" t="s">
        <v>73</v>
      </c>
      <c r="E341" s="1"/>
      <c r="F341" s="1">
        <v>135000</v>
      </c>
      <c r="G341" s="23">
        <v>14936</v>
      </c>
      <c r="H341" s="23">
        <v>105</v>
      </c>
      <c r="I341" s="23">
        <v>57</v>
      </c>
      <c r="J341" s="24">
        <f t="shared" si="7"/>
        <v>6.9809188218868425E-3</v>
      </c>
      <c r="K341" s="54"/>
      <c r="L341" s="57"/>
    </row>
    <row r="342" spans="1:12" ht="24.95" customHeight="1" x14ac:dyDescent="0.25">
      <c r="A342" s="17">
        <v>46148</v>
      </c>
      <c r="B342" s="1">
        <v>1</v>
      </c>
      <c r="C342" s="2" t="s">
        <v>2</v>
      </c>
      <c r="D342" s="2" t="s">
        <v>73</v>
      </c>
      <c r="E342" s="1"/>
      <c r="F342" s="1">
        <v>131400</v>
      </c>
      <c r="G342" s="23">
        <v>16082</v>
      </c>
      <c r="H342" s="23">
        <v>125</v>
      </c>
      <c r="I342" s="23">
        <v>15</v>
      </c>
      <c r="J342" s="24">
        <f t="shared" si="7"/>
        <v>7.7127167273400386E-3</v>
      </c>
      <c r="K342" s="54"/>
      <c r="L342" s="57"/>
    </row>
    <row r="343" spans="1:12" ht="24.95" customHeight="1" x14ac:dyDescent="0.25">
      <c r="A343" s="17">
        <v>46148</v>
      </c>
      <c r="B343" s="1">
        <v>2</v>
      </c>
      <c r="C343" s="2" t="s">
        <v>3</v>
      </c>
      <c r="D343" s="2" t="s">
        <v>73</v>
      </c>
      <c r="E343" s="1"/>
      <c r="F343" s="1">
        <v>127600</v>
      </c>
      <c r="G343" s="23">
        <v>14262</v>
      </c>
      <c r="H343" s="23">
        <v>66</v>
      </c>
      <c r="I343" s="23">
        <v>45</v>
      </c>
      <c r="J343" s="24">
        <f t="shared" si="7"/>
        <v>4.6063651591289785E-3</v>
      </c>
      <c r="K343" s="54"/>
      <c r="L343" s="57"/>
    </row>
    <row r="344" spans="1:12" ht="24.95" customHeight="1" x14ac:dyDescent="0.25">
      <c r="A344" s="17">
        <v>46149</v>
      </c>
      <c r="B344" s="1">
        <v>1</v>
      </c>
      <c r="C344" s="2" t="s">
        <v>3</v>
      </c>
      <c r="D344" s="2" t="s">
        <v>73</v>
      </c>
      <c r="E344" s="1"/>
      <c r="F344" s="1">
        <v>76800</v>
      </c>
      <c r="G344" s="23">
        <v>8511</v>
      </c>
      <c r="H344" s="23">
        <v>102</v>
      </c>
      <c r="I344" s="23"/>
      <c r="J344" s="24">
        <f t="shared" si="7"/>
        <v>1.1842563566701497E-2</v>
      </c>
      <c r="K344" s="54"/>
      <c r="L344" s="57"/>
    </row>
    <row r="345" spans="1:12" ht="24.95" customHeight="1" x14ac:dyDescent="0.25">
      <c r="A345" s="17">
        <v>46149</v>
      </c>
      <c r="B345" s="1">
        <v>1</v>
      </c>
      <c r="C345" s="2" t="s">
        <v>2</v>
      </c>
      <c r="D345" s="2" t="s">
        <v>73</v>
      </c>
      <c r="E345" s="1"/>
      <c r="F345" s="1">
        <v>20000</v>
      </c>
      <c r="G345" s="23">
        <v>2414</v>
      </c>
      <c r="H345" s="23">
        <v>83</v>
      </c>
      <c r="I345" s="23">
        <v>1</v>
      </c>
      <c r="J345" s="24">
        <f t="shared" si="7"/>
        <v>3.3239887865438529E-2</v>
      </c>
      <c r="K345" s="54"/>
      <c r="L345" s="57"/>
    </row>
    <row r="346" spans="1:12" ht="24.95" customHeight="1" x14ac:dyDescent="0.25">
      <c r="A346" s="17">
        <v>46149</v>
      </c>
      <c r="B346" s="1">
        <v>2</v>
      </c>
      <c r="C346" s="2" t="s">
        <v>2</v>
      </c>
      <c r="D346" s="2" t="s">
        <v>73</v>
      </c>
      <c r="E346" s="1"/>
      <c r="F346" s="1">
        <v>154000</v>
      </c>
      <c r="G346" s="23">
        <v>18859</v>
      </c>
      <c r="H346" s="23">
        <v>60</v>
      </c>
      <c r="I346" s="71"/>
      <c r="J346" s="24">
        <f t="shared" si="7"/>
        <v>3.1714149796500872E-3</v>
      </c>
      <c r="K346" s="54"/>
      <c r="L346" s="57"/>
    </row>
    <row r="347" spans="1:12" ht="24.95" customHeight="1" x14ac:dyDescent="0.25">
      <c r="A347" s="17">
        <v>46150</v>
      </c>
      <c r="B347" s="1">
        <v>1</v>
      </c>
      <c r="C347" s="2" t="s">
        <v>7</v>
      </c>
      <c r="D347" s="2" t="s">
        <v>73</v>
      </c>
      <c r="E347" s="1"/>
      <c r="F347" s="1">
        <v>92800</v>
      </c>
      <c r="G347" s="23">
        <v>16446</v>
      </c>
      <c r="H347" s="23">
        <v>300</v>
      </c>
      <c r="I347" s="23"/>
      <c r="J347" s="24">
        <f t="shared" si="7"/>
        <v>1.791472590469366E-2</v>
      </c>
      <c r="K347" s="54"/>
      <c r="L347" s="57" t="s">
        <v>85</v>
      </c>
    </row>
    <row r="348" spans="1:12" ht="24.95" customHeight="1" x14ac:dyDescent="0.25">
      <c r="A348" s="17">
        <v>46150</v>
      </c>
      <c r="B348" s="1">
        <v>2</v>
      </c>
      <c r="C348" s="2" t="s">
        <v>5</v>
      </c>
      <c r="D348" s="2" t="s">
        <v>73</v>
      </c>
      <c r="E348" s="1"/>
      <c r="F348" s="1">
        <v>9600</v>
      </c>
      <c r="G348" s="23">
        <v>1677</v>
      </c>
      <c r="H348" s="23">
        <v>0</v>
      </c>
      <c r="I348" s="23"/>
      <c r="J348" s="24">
        <f t="shared" si="7"/>
        <v>0</v>
      </c>
      <c r="K348" s="54"/>
      <c r="L348" s="57"/>
    </row>
    <row r="349" spans="1:12" ht="24.95" customHeight="1" x14ac:dyDescent="0.25">
      <c r="A349" s="17">
        <v>46150</v>
      </c>
      <c r="B349" s="1">
        <v>3</v>
      </c>
      <c r="C349" s="2" t="s">
        <v>8</v>
      </c>
      <c r="D349" s="2" t="s">
        <v>73</v>
      </c>
      <c r="E349" s="1"/>
      <c r="F349" s="1">
        <v>120000</v>
      </c>
      <c r="G349" s="23">
        <v>17375</v>
      </c>
      <c r="H349" s="23">
        <v>146</v>
      </c>
      <c r="I349" s="23"/>
      <c r="J349" s="24">
        <f t="shared" si="7"/>
        <v>8.3328577136008216E-3</v>
      </c>
      <c r="K349" s="54"/>
      <c r="L349" s="57"/>
    </row>
    <row r="350" spans="1:12" ht="24.95" customHeight="1" x14ac:dyDescent="0.25">
      <c r="A350" s="17">
        <v>46150</v>
      </c>
      <c r="B350" s="1">
        <v>3</v>
      </c>
      <c r="C350" s="2" t="s">
        <v>3</v>
      </c>
      <c r="D350" s="2" t="s">
        <v>73</v>
      </c>
      <c r="E350" s="1"/>
      <c r="F350" s="1">
        <v>86000</v>
      </c>
      <c r="G350" s="23">
        <v>9565</v>
      </c>
      <c r="H350" s="23">
        <v>150</v>
      </c>
      <c r="I350" s="23"/>
      <c r="J350" s="24">
        <f t="shared" si="7"/>
        <v>1.5440041173443129E-2</v>
      </c>
      <c r="K350" s="54"/>
      <c r="L350" s="57"/>
    </row>
    <row r="351" spans="1:12" ht="24.95" customHeight="1" x14ac:dyDescent="0.25">
      <c r="A351" s="17">
        <v>46151</v>
      </c>
      <c r="B351" s="1">
        <v>1</v>
      </c>
      <c r="C351" s="2" t="s">
        <v>2</v>
      </c>
      <c r="D351" s="2" t="s">
        <v>73</v>
      </c>
      <c r="E351" s="1"/>
      <c r="F351" s="1">
        <v>120900</v>
      </c>
      <c r="G351" s="23">
        <v>14990</v>
      </c>
      <c r="H351" s="23">
        <v>100</v>
      </c>
      <c r="I351" s="23">
        <v>65</v>
      </c>
      <c r="J351" s="24">
        <f t="shared" si="7"/>
        <v>6.6269052352551355E-3</v>
      </c>
      <c r="K351" s="54"/>
      <c r="L351" s="57"/>
    </row>
    <row r="352" spans="1:12" ht="24.95" customHeight="1" x14ac:dyDescent="0.25">
      <c r="A352" s="17">
        <v>46152</v>
      </c>
      <c r="B352" s="1">
        <v>1</v>
      </c>
      <c r="C352" s="2" t="s">
        <v>2</v>
      </c>
      <c r="D352" s="2" t="s">
        <v>73</v>
      </c>
      <c r="E352" s="1"/>
      <c r="F352" s="1">
        <v>10400</v>
      </c>
      <c r="G352" s="23">
        <v>1264</v>
      </c>
      <c r="H352" s="23">
        <v>15</v>
      </c>
      <c r="I352" s="23">
        <v>2</v>
      </c>
      <c r="J352" s="24">
        <f t="shared" si="7"/>
        <v>1.1727912431587178E-2</v>
      </c>
      <c r="K352" s="54"/>
      <c r="L352" s="57"/>
    </row>
    <row r="353" spans="1:12" ht="24.95" customHeight="1" x14ac:dyDescent="0.25">
      <c r="A353" s="17">
        <v>46153</v>
      </c>
      <c r="B353" s="1">
        <v>1</v>
      </c>
      <c r="C353" s="2" t="s">
        <v>2</v>
      </c>
      <c r="D353" s="2" t="s">
        <v>73</v>
      </c>
      <c r="E353" s="1"/>
      <c r="F353" s="1">
        <v>105000</v>
      </c>
      <c r="G353" s="23">
        <v>12902</v>
      </c>
      <c r="H353" s="23">
        <v>42</v>
      </c>
      <c r="I353" s="23">
        <v>10</v>
      </c>
      <c r="J353" s="24">
        <f t="shared" si="7"/>
        <v>3.2447466007416562E-3</v>
      </c>
      <c r="K353" s="54"/>
      <c r="L353" s="57"/>
    </row>
    <row r="354" spans="1:12" ht="24.95" customHeight="1" x14ac:dyDescent="0.25">
      <c r="A354" s="17">
        <v>46153</v>
      </c>
      <c r="B354" s="1">
        <v>1</v>
      </c>
      <c r="C354" s="2" t="s">
        <v>3</v>
      </c>
      <c r="D354" s="2" t="s">
        <v>73</v>
      </c>
      <c r="E354" s="1"/>
      <c r="F354" s="1">
        <v>38400</v>
      </c>
      <c r="G354" s="23">
        <v>3738</v>
      </c>
      <c r="H354" s="23">
        <v>30</v>
      </c>
      <c r="I354" s="23">
        <v>15</v>
      </c>
      <c r="J354" s="24">
        <f t="shared" si="7"/>
        <v>7.9617834394904458E-3</v>
      </c>
      <c r="K354" s="54"/>
      <c r="L354" s="57"/>
    </row>
    <row r="355" spans="1:12" ht="24.95" customHeight="1" x14ac:dyDescent="0.25">
      <c r="A355" s="17">
        <v>46153</v>
      </c>
      <c r="B355" s="1">
        <v>2</v>
      </c>
      <c r="C355" s="2" t="s">
        <v>3</v>
      </c>
      <c r="D355" s="2" t="s">
        <v>73</v>
      </c>
      <c r="E355" s="1"/>
      <c r="F355" s="1">
        <v>132000</v>
      </c>
      <c r="G355" s="23">
        <v>14755</v>
      </c>
      <c r="H355" s="23">
        <v>129</v>
      </c>
      <c r="I355" s="23">
        <v>45</v>
      </c>
      <c r="J355" s="24">
        <f t="shared" si="7"/>
        <v>8.6670249932813762E-3</v>
      </c>
      <c r="K355" s="54"/>
      <c r="L355" s="57"/>
    </row>
    <row r="356" spans="1:12" ht="24.95" customHeight="1" x14ac:dyDescent="0.25">
      <c r="A356" s="17">
        <v>46154</v>
      </c>
      <c r="B356" s="1">
        <v>1</v>
      </c>
      <c r="C356" s="2" t="s">
        <v>7</v>
      </c>
      <c r="D356" s="2" t="s">
        <v>73</v>
      </c>
      <c r="E356" s="1"/>
      <c r="F356" s="1">
        <v>90000</v>
      </c>
      <c r="G356" s="23">
        <v>15673</v>
      </c>
      <c r="H356" s="23">
        <v>170</v>
      </c>
      <c r="I356" s="23">
        <v>18</v>
      </c>
      <c r="J356" s="24">
        <f t="shared" si="7"/>
        <v>1.0730290980243641E-2</v>
      </c>
      <c r="K356" s="54"/>
      <c r="L356" s="57"/>
    </row>
    <row r="357" spans="1:12" ht="24.95" customHeight="1" x14ac:dyDescent="0.25">
      <c r="A357" s="17">
        <v>46154</v>
      </c>
      <c r="B357" s="1">
        <v>2</v>
      </c>
      <c r="C357" s="2" t="s">
        <v>7</v>
      </c>
      <c r="D357" s="2" t="s">
        <v>73</v>
      </c>
      <c r="E357" s="1"/>
      <c r="F357" s="1">
        <v>62400</v>
      </c>
      <c r="G357" s="23">
        <v>10904</v>
      </c>
      <c r="H357" s="23">
        <v>185</v>
      </c>
      <c r="I357" s="23"/>
      <c r="J357" s="24">
        <f t="shared" ref="J357:J420" si="8">IFERROR(H357/(H357+G357), "")</f>
        <v>1.6683199567138606E-2</v>
      </c>
      <c r="K357" s="54"/>
      <c r="L357" s="57"/>
    </row>
    <row r="358" spans="1:12" ht="24.95" customHeight="1" x14ac:dyDescent="0.25">
      <c r="A358" s="17">
        <v>46154</v>
      </c>
      <c r="B358" s="1">
        <v>2</v>
      </c>
      <c r="C358" s="2" t="s">
        <v>8</v>
      </c>
      <c r="D358" s="2" t="s">
        <v>73</v>
      </c>
      <c r="E358" s="1"/>
      <c r="F358" s="1">
        <v>47000</v>
      </c>
      <c r="G358" s="23">
        <v>6858</v>
      </c>
      <c r="H358" s="23">
        <v>145</v>
      </c>
      <c r="I358" s="23">
        <v>55</v>
      </c>
      <c r="J358" s="24">
        <f t="shared" si="8"/>
        <v>2.0705411966300158E-2</v>
      </c>
      <c r="K358" s="54"/>
      <c r="L358" s="57"/>
    </row>
    <row r="359" spans="1:12" ht="24.95" customHeight="1" x14ac:dyDescent="0.25">
      <c r="A359" s="17">
        <v>46155</v>
      </c>
      <c r="B359" s="1">
        <v>1</v>
      </c>
      <c r="C359" s="2" t="s">
        <v>8</v>
      </c>
      <c r="D359" s="2" t="s">
        <v>73</v>
      </c>
      <c r="E359" s="1"/>
      <c r="F359" s="1">
        <v>115200</v>
      </c>
      <c r="G359" s="23">
        <v>16964</v>
      </c>
      <c r="H359" s="23">
        <v>134</v>
      </c>
      <c r="I359" s="23"/>
      <c r="J359" s="24">
        <f t="shared" si="8"/>
        <v>7.8371739384723357E-3</v>
      </c>
      <c r="K359" s="54"/>
      <c r="L359" s="57"/>
    </row>
    <row r="360" spans="1:12" ht="24.95" customHeight="1" x14ac:dyDescent="0.25">
      <c r="A360" s="17">
        <v>46155</v>
      </c>
      <c r="B360" s="1">
        <v>2</v>
      </c>
      <c r="C360" s="2" t="s">
        <v>8</v>
      </c>
      <c r="D360" s="2" t="s">
        <v>73</v>
      </c>
      <c r="E360" s="1"/>
      <c r="F360" s="1">
        <v>11600</v>
      </c>
      <c r="G360" s="23">
        <v>1683</v>
      </c>
      <c r="H360" s="23">
        <v>30</v>
      </c>
      <c r="I360" s="23"/>
      <c r="J360" s="24">
        <f t="shared" si="8"/>
        <v>1.7513134851138354E-2</v>
      </c>
      <c r="K360" s="54"/>
      <c r="L360" s="57"/>
    </row>
    <row r="361" spans="1:12" ht="24.95" customHeight="1" x14ac:dyDescent="0.25">
      <c r="A361" s="17">
        <v>46155</v>
      </c>
      <c r="B361" s="1">
        <v>2</v>
      </c>
      <c r="C361" s="2" t="s">
        <v>3</v>
      </c>
      <c r="D361" s="2" t="s">
        <v>73</v>
      </c>
      <c r="E361" s="1"/>
      <c r="F361" s="1">
        <v>115000</v>
      </c>
      <c r="G361" s="23">
        <v>12972</v>
      </c>
      <c r="H361" s="23">
        <v>200</v>
      </c>
      <c r="I361" s="23"/>
      <c r="J361" s="24">
        <f t="shared" si="8"/>
        <v>1.5183723048891588E-2</v>
      </c>
      <c r="K361" s="54"/>
      <c r="L361" s="57"/>
    </row>
    <row r="362" spans="1:12" ht="24.95" customHeight="1" x14ac:dyDescent="0.25">
      <c r="A362" s="17">
        <v>46156</v>
      </c>
      <c r="B362" s="1">
        <v>1</v>
      </c>
      <c r="C362" s="2" t="s">
        <v>2</v>
      </c>
      <c r="D362" s="2" t="s">
        <v>73</v>
      </c>
      <c r="E362" s="1"/>
      <c r="F362" s="1">
        <v>56000</v>
      </c>
      <c r="G362" s="23">
        <v>6858</v>
      </c>
      <c r="H362" s="23">
        <v>44</v>
      </c>
      <c r="I362" s="23"/>
      <c r="J362" s="24">
        <f t="shared" si="8"/>
        <v>6.3749637786148939E-3</v>
      </c>
      <c r="K362" s="54"/>
      <c r="L362" s="57"/>
    </row>
    <row r="363" spans="1:12" ht="24.95" customHeight="1" x14ac:dyDescent="0.25">
      <c r="A363" s="17">
        <v>46156</v>
      </c>
      <c r="B363" s="1">
        <v>1</v>
      </c>
      <c r="C363" s="2" t="s">
        <v>3</v>
      </c>
      <c r="D363" s="2" t="s">
        <v>73</v>
      </c>
      <c r="E363" s="1"/>
      <c r="F363" s="1">
        <v>72000</v>
      </c>
      <c r="G363" s="23">
        <v>7969</v>
      </c>
      <c r="H363" s="23">
        <v>41</v>
      </c>
      <c r="I363" s="23"/>
      <c r="J363" s="24">
        <f t="shared" si="8"/>
        <v>5.1186017478152311E-3</v>
      </c>
      <c r="K363" s="54"/>
      <c r="L363" s="57"/>
    </row>
    <row r="364" spans="1:12" ht="24.95" customHeight="1" x14ac:dyDescent="0.25">
      <c r="A364" s="17">
        <v>46156</v>
      </c>
      <c r="B364" s="1">
        <v>2</v>
      </c>
      <c r="C364" s="2" t="s">
        <v>3</v>
      </c>
      <c r="D364" s="2" t="s">
        <v>73</v>
      </c>
      <c r="E364" s="1"/>
      <c r="F364" s="1">
        <v>110400</v>
      </c>
      <c r="G364" s="23">
        <v>12379</v>
      </c>
      <c r="H364" s="23">
        <v>80</v>
      </c>
      <c r="I364" s="23"/>
      <c r="J364" s="24">
        <f t="shared" si="8"/>
        <v>6.4210610803435266E-3</v>
      </c>
      <c r="K364" s="54"/>
      <c r="L364" s="57" t="s">
        <v>86</v>
      </c>
    </row>
    <row r="365" spans="1:12" ht="24.95" customHeight="1" x14ac:dyDescent="0.25">
      <c r="A365" s="17">
        <v>46188</v>
      </c>
      <c r="B365" s="1">
        <v>1</v>
      </c>
      <c r="C365" s="2" t="s">
        <v>2</v>
      </c>
      <c r="D365" s="2" t="s">
        <v>73</v>
      </c>
      <c r="E365" s="1"/>
      <c r="F365" s="1">
        <v>140000</v>
      </c>
      <c r="G365" s="23">
        <v>17163</v>
      </c>
      <c r="H365" s="23">
        <v>45</v>
      </c>
      <c r="I365" s="23"/>
      <c r="J365" s="24">
        <f t="shared" si="8"/>
        <v>2.615062761506276E-3</v>
      </c>
      <c r="K365" s="54"/>
      <c r="L365" s="57"/>
    </row>
    <row r="366" spans="1:12" ht="24.95" customHeight="1" x14ac:dyDescent="0.25">
      <c r="A366" s="17">
        <v>46157</v>
      </c>
      <c r="B366" s="1">
        <v>2</v>
      </c>
      <c r="C366" s="2" t="s">
        <v>2</v>
      </c>
      <c r="D366" s="2" t="s">
        <v>73</v>
      </c>
      <c r="E366" s="1"/>
      <c r="F366" s="1">
        <v>132000</v>
      </c>
      <c r="G366" s="23">
        <v>16219</v>
      </c>
      <c r="H366" s="23">
        <v>100</v>
      </c>
      <c r="I366" s="23">
        <v>75</v>
      </c>
      <c r="J366" s="24">
        <f t="shared" si="8"/>
        <v>6.1278264599546545E-3</v>
      </c>
      <c r="K366" s="54"/>
      <c r="L366" s="57"/>
    </row>
    <row r="367" spans="1:12" ht="24.95" customHeight="1" x14ac:dyDescent="0.25">
      <c r="A367" s="17">
        <v>46158</v>
      </c>
      <c r="B367" s="1">
        <v>1</v>
      </c>
      <c r="C367" s="2" t="s">
        <v>4</v>
      </c>
      <c r="D367" s="2" t="s">
        <v>73</v>
      </c>
      <c r="E367" s="1"/>
      <c r="F367" s="1">
        <v>90000</v>
      </c>
      <c r="G367" s="23">
        <v>14331</v>
      </c>
      <c r="H367" s="23">
        <v>81</v>
      </c>
      <c r="I367" s="23"/>
      <c r="J367" s="24">
        <f t="shared" si="8"/>
        <v>5.6203164029975019E-3</v>
      </c>
      <c r="K367" s="54"/>
      <c r="L367" s="57"/>
    </row>
    <row r="368" spans="1:12" ht="24.95" customHeight="1" x14ac:dyDescent="0.25">
      <c r="A368" s="17">
        <v>46158</v>
      </c>
      <c r="B368" s="1">
        <v>1</v>
      </c>
      <c r="C368" s="2" t="s">
        <v>6</v>
      </c>
      <c r="D368" s="2" t="s">
        <v>73</v>
      </c>
      <c r="E368" s="1"/>
      <c r="F368" s="1">
        <v>28000</v>
      </c>
      <c r="G368" s="23">
        <v>4136</v>
      </c>
      <c r="H368" s="23">
        <v>21</v>
      </c>
      <c r="I368" s="23"/>
      <c r="J368" s="24">
        <f t="shared" si="8"/>
        <v>5.0517199903776762E-3</v>
      </c>
      <c r="K368" s="54"/>
      <c r="L368" s="57"/>
    </row>
    <row r="369" spans="1:12" ht="24.95" customHeight="1" x14ac:dyDescent="0.25">
      <c r="A369" s="17">
        <v>46159</v>
      </c>
      <c r="B369" s="1">
        <v>1</v>
      </c>
      <c r="C369" s="2" t="s">
        <v>6</v>
      </c>
      <c r="D369" s="2" t="s">
        <v>73</v>
      </c>
      <c r="E369" s="1"/>
      <c r="F369" s="1">
        <v>101400</v>
      </c>
      <c r="G369" s="23">
        <v>14947</v>
      </c>
      <c r="H369" s="23">
        <v>220</v>
      </c>
      <c r="I369" s="23">
        <v>75</v>
      </c>
      <c r="J369" s="24">
        <f t="shared" si="8"/>
        <v>1.4505175710423947E-2</v>
      </c>
      <c r="K369" s="54"/>
      <c r="L369" s="57" t="s">
        <v>87</v>
      </c>
    </row>
    <row r="370" spans="1:12" ht="24.95" customHeight="1" x14ac:dyDescent="0.25">
      <c r="A370" s="17">
        <v>46160</v>
      </c>
      <c r="B370" s="1">
        <v>1</v>
      </c>
      <c r="C370" s="2" t="s">
        <v>4</v>
      </c>
      <c r="D370" s="2" t="s">
        <v>73</v>
      </c>
      <c r="E370" s="1"/>
      <c r="F370" s="1">
        <v>77600</v>
      </c>
      <c r="G370" s="23">
        <v>9925</v>
      </c>
      <c r="H370" s="23">
        <v>140</v>
      </c>
      <c r="I370" s="23"/>
      <c r="J370" s="24">
        <f t="shared" si="8"/>
        <v>1.3909587680079483E-2</v>
      </c>
      <c r="K370" s="54"/>
      <c r="L370" s="57"/>
    </row>
    <row r="371" spans="1:12" ht="24.95" customHeight="1" x14ac:dyDescent="0.25">
      <c r="A371" s="17">
        <v>46160</v>
      </c>
      <c r="B371" s="1">
        <v>1</v>
      </c>
      <c r="C371" s="2" t="s">
        <v>6</v>
      </c>
      <c r="D371" s="2" t="s">
        <v>73</v>
      </c>
      <c r="E371" s="1"/>
      <c r="F371" s="1">
        <v>19200</v>
      </c>
      <c r="G371" s="23">
        <v>2817</v>
      </c>
      <c r="H371" s="23">
        <v>20</v>
      </c>
      <c r="I371" s="23"/>
      <c r="J371" s="24">
        <f t="shared" si="8"/>
        <v>7.0497003877335214E-3</v>
      </c>
      <c r="K371" s="54"/>
      <c r="L371" s="57"/>
    </row>
    <row r="372" spans="1:12" ht="24.95" customHeight="1" x14ac:dyDescent="0.25">
      <c r="A372" s="17">
        <v>46160</v>
      </c>
      <c r="B372" s="1">
        <v>2</v>
      </c>
      <c r="C372" s="2" t="s">
        <v>6</v>
      </c>
      <c r="D372" s="2" t="s">
        <v>73</v>
      </c>
      <c r="E372" s="1"/>
      <c r="F372" s="1">
        <v>56000</v>
      </c>
      <c r="G372" s="23">
        <v>8368</v>
      </c>
      <c r="H372" s="23">
        <v>117</v>
      </c>
      <c r="I372" s="23"/>
      <c r="J372" s="24">
        <f t="shared" si="8"/>
        <v>1.3789039481437832E-2</v>
      </c>
      <c r="K372" s="54"/>
      <c r="L372" s="57"/>
    </row>
    <row r="373" spans="1:12" ht="24.95" customHeight="1" x14ac:dyDescent="0.25">
      <c r="A373" s="17">
        <v>46160</v>
      </c>
      <c r="B373" s="1">
        <v>2</v>
      </c>
      <c r="C373" s="2" t="s">
        <v>4</v>
      </c>
      <c r="D373" s="2" t="s">
        <v>73</v>
      </c>
      <c r="E373" s="1"/>
      <c r="F373" s="1">
        <v>52000</v>
      </c>
      <c r="G373" s="23">
        <v>8248</v>
      </c>
      <c r="H373" s="23">
        <v>34</v>
      </c>
      <c r="I373" s="23">
        <v>79</v>
      </c>
      <c r="J373" s="24">
        <f t="shared" si="8"/>
        <v>4.1052885776382518E-3</v>
      </c>
      <c r="K373" s="54"/>
      <c r="L373" s="57"/>
    </row>
    <row r="374" spans="1:12" ht="24.95" customHeight="1" x14ac:dyDescent="0.25">
      <c r="A374" s="17">
        <v>46161</v>
      </c>
      <c r="B374" s="1">
        <v>1</v>
      </c>
      <c r="C374" s="2" t="s">
        <v>4</v>
      </c>
      <c r="D374" s="2" t="s">
        <v>73</v>
      </c>
      <c r="E374" s="1"/>
      <c r="F374" s="1">
        <v>105600</v>
      </c>
      <c r="G374" s="23">
        <v>16839</v>
      </c>
      <c r="H374" s="23">
        <v>265</v>
      </c>
      <c r="I374" s="23"/>
      <c r="J374" s="24">
        <f t="shared" si="8"/>
        <v>1.5493451824134705E-2</v>
      </c>
      <c r="K374" s="54"/>
      <c r="L374" s="57"/>
    </row>
    <row r="375" spans="1:12" ht="24.95" customHeight="1" x14ac:dyDescent="0.25">
      <c r="A375" s="17">
        <v>46161</v>
      </c>
      <c r="B375" s="1">
        <v>2</v>
      </c>
      <c r="C375" s="2" t="s">
        <v>4</v>
      </c>
      <c r="D375" s="2" t="s">
        <v>73</v>
      </c>
      <c r="E375" s="1"/>
      <c r="F375" s="1">
        <v>64000</v>
      </c>
      <c r="G375" s="23">
        <v>10149</v>
      </c>
      <c r="H375" s="23">
        <v>70</v>
      </c>
      <c r="I375" s="23"/>
      <c r="J375" s="24">
        <f t="shared" si="8"/>
        <v>6.8499853214600255E-3</v>
      </c>
      <c r="K375" s="54"/>
      <c r="L375" s="57"/>
    </row>
    <row r="376" spans="1:12" ht="24.95" customHeight="1" x14ac:dyDescent="0.25">
      <c r="A376" s="17">
        <v>46161</v>
      </c>
      <c r="B376" s="1">
        <v>2</v>
      </c>
      <c r="C376" s="2" t="s">
        <v>6</v>
      </c>
      <c r="D376" s="2" t="s">
        <v>73</v>
      </c>
      <c r="E376" s="1"/>
      <c r="F376" s="1">
        <v>48000</v>
      </c>
      <c r="G376" s="23">
        <v>7065</v>
      </c>
      <c r="H376" s="23">
        <v>55</v>
      </c>
      <c r="I376" s="23"/>
      <c r="J376" s="24">
        <f t="shared" si="8"/>
        <v>7.7247191011235953E-3</v>
      </c>
      <c r="K376" s="54"/>
      <c r="L376" s="57"/>
    </row>
    <row r="377" spans="1:12" ht="24.95" customHeight="1" x14ac:dyDescent="0.25">
      <c r="A377" s="17">
        <v>46164</v>
      </c>
      <c r="B377" s="1">
        <v>1</v>
      </c>
      <c r="C377" s="2" t="s">
        <v>6</v>
      </c>
      <c r="D377" s="2" t="s">
        <v>73</v>
      </c>
      <c r="E377" s="1"/>
      <c r="F377" s="1">
        <v>44000</v>
      </c>
      <c r="G377" s="23">
        <v>6519</v>
      </c>
      <c r="H377" s="23">
        <v>243</v>
      </c>
      <c r="I377" s="23"/>
      <c r="J377" s="24">
        <f t="shared" si="8"/>
        <v>3.5936113575865132E-2</v>
      </c>
      <c r="K377" s="54"/>
      <c r="L377" s="57" t="s">
        <v>88</v>
      </c>
    </row>
    <row r="378" spans="1:12" ht="24.95" customHeight="1" x14ac:dyDescent="0.25">
      <c r="A378" s="17">
        <v>46164</v>
      </c>
      <c r="B378" s="1">
        <v>2</v>
      </c>
      <c r="C378" s="2" t="s">
        <v>3</v>
      </c>
      <c r="D378" s="2" t="s">
        <v>73</v>
      </c>
      <c r="E378" s="1"/>
      <c r="F378" s="1">
        <v>62400</v>
      </c>
      <c r="G378" s="23">
        <v>6899</v>
      </c>
      <c r="H378" s="23">
        <v>100</v>
      </c>
      <c r="I378" s="23"/>
      <c r="J378" s="24">
        <f t="shared" si="8"/>
        <v>1.4287755393627661E-2</v>
      </c>
      <c r="K378" s="54"/>
      <c r="L378" s="57"/>
    </row>
    <row r="379" spans="1:12" ht="24.95" customHeight="1" x14ac:dyDescent="0.25">
      <c r="A379" s="17">
        <v>46164</v>
      </c>
      <c r="B379" s="1">
        <v>2</v>
      </c>
      <c r="C379" s="2" t="s">
        <v>2</v>
      </c>
      <c r="D379" s="2" t="s">
        <v>73</v>
      </c>
      <c r="E379" s="1"/>
      <c r="F379" s="1">
        <v>44400</v>
      </c>
      <c r="G379" s="23">
        <v>5410</v>
      </c>
      <c r="H379" s="23">
        <v>60</v>
      </c>
      <c r="I379" s="23"/>
      <c r="J379" s="24">
        <f t="shared" si="8"/>
        <v>1.0968921389396709E-2</v>
      </c>
      <c r="K379" s="54"/>
      <c r="L379" s="57"/>
    </row>
    <row r="380" spans="1:12" ht="24.95" customHeight="1" x14ac:dyDescent="0.25">
      <c r="A380" s="17">
        <v>46165</v>
      </c>
      <c r="B380" s="1">
        <v>1</v>
      </c>
      <c r="C380" s="2" t="s">
        <v>2</v>
      </c>
      <c r="D380" s="2" t="s">
        <v>73</v>
      </c>
      <c r="E380" s="1"/>
      <c r="F380" s="1">
        <v>120000</v>
      </c>
      <c r="G380" s="23">
        <v>14506</v>
      </c>
      <c r="H380" s="23">
        <v>166</v>
      </c>
      <c r="I380" s="23">
        <v>8</v>
      </c>
      <c r="J380" s="24">
        <f t="shared" si="8"/>
        <v>1.1314067611777535E-2</v>
      </c>
      <c r="K380" s="54"/>
      <c r="L380" s="57"/>
    </row>
    <row r="381" spans="1:12" ht="24.95" customHeight="1" x14ac:dyDescent="0.25">
      <c r="A381" s="17">
        <v>46165</v>
      </c>
      <c r="B381" s="1">
        <v>2</v>
      </c>
      <c r="C381" s="2" t="s">
        <v>3</v>
      </c>
      <c r="D381" s="2" t="s">
        <v>73</v>
      </c>
      <c r="E381" s="1"/>
      <c r="F381" s="1">
        <v>130000</v>
      </c>
      <c r="G381" s="23">
        <v>14508</v>
      </c>
      <c r="H381" s="23">
        <v>150</v>
      </c>
      <c r="I381" s="23">
        <v>83</v>
      </c>
      <c r="J381" s="24">
        <f t="shared" si="8"/>
        <v>1.0233319688907082E-2</v>
      </c>
      <c r="K381" s="54"/>
      <c r="L381" s="57"/>
    </row>
    <row r="382" spans="1:12" ht="24.95" customHeight="1" x14ac:dyDescent="0.25">
      <c r="A382" s="17">
        <v>46166</v>
      </c>
      <c r="B382" s="1">
        <v>1</v>
      </c>
      <c r="C382" s="2" t="s">
        <v>3</v>
      </c>
      <c r="D382" s="2" t="s">
        <v>73</v>
      </c>
      <c r="E382" s="1"/>
      <c r="F382" s="1">
        <v>134400</v>
      </c>
      <c r="G382" s="23">
        <v>14888</v>
      </c>
      <c r="H382" s="23">
        <v>68</v>
      </c>
      <c r="I382" s="23">
        <v>14</v>
      </c>
      <c r="J382" s="24">
        <f t="shared" si="8"/>
        <v>4.5466702326825356E-3</v>
      </c>
      <c r="K382" s="54"/>
      <c r="L382" s="57"/>
    </row>
    <row r="383" spans="1:12" ht="24.95" customHeight="1" x14ac:dyDescent="0.25">
      <c r="A383" s="17">
        <v>46166</v>
      </c>
      <c r="B383" s="1">
        <v>2</v>
      </c>
      <c r="C383" s="2" t="s">
        <v>3</v>
      </c>
      <c r="D383" s="2" t="s">
        <v>73</v>
      </c>
      <c r="E383" s="1"/>
      <c r="F383" s="1">
        <v>124800</v>
      </c>
      <c r="G383" s="23">
        <v>13856</v>
      </c>
      <c r="H383" s="23">
        <v>230</v>
      </c>
      <c r="I383" s="23">
        <v>55</v>
      </c>
      <c r="J383" s="24">
        <f t="shared" si="8"/>
        <v>1.6328269203464432E-2</v>
      </c>
      <c r="K383" s="54"/>
      <c r="L383" s="57"/>
    </row>
    <row r="384" spans="1:12" ht="24.95" customHeight="1" x14ac:dyDescent="0.25">
      <c r="A384" s="17">
        <v>46167</v>
      </c>
      <c r="B384" s="1">
        <v>1</v>
      </c>
      <c r="C384" s="2" t="s">
        <v>2</v>
      </c>
      <c r="D384" s="2" t="s">
        <v>73</v>
      </c>
      <c r="E384" s="1"/>
      <c r="F384" s="1">
        <v>100800</v>
      </c>
      <c r="G384" s="23">
        <v>12389</v>
      </c>
      <c r="H384" s="23">
        <v>96</v>
      </c>
      <c r="I384" s="23"/>
      <c r="J384" s="24">
        <f t="shared" si="8"/>
        <v>7.6892270724869842E-3</v>
      </c>
      <c r="K384" s="54"/>
      <c r="L384" s="57"/>
    </row>
    <row r="385" spans="1:12" ht="24.95" customHeight="1" x14ac:dyDescent="0.25">
      <c r="A385" s="17">
        <v>46167</v>
      </c>
      <c r="B385" s="1">
        <v>2</v>
      </c>
      <c r="C385" s="2" t="s">
        <v>2</v>
      </c>
      <c r="D385" s="2" t="s">
        <v>73</v>
      </c>
      <c r="E385" s="1"/>
      <c r="F385" s="1">
        <v>72000</v>
      </c>
      <c r="G385" s="23">
        <v>8898</v>
      </c>
      <c r="H385" s="23">
        <v>75</v>
      </c>
      <c r="I385" s="23"/>
      <c r="J385" s="24">
        <f t="shared" si="8"/>
        <v>8.3584085590103652E-3</v>
      </c>
      <c r="K385" s="54"/>
      <c r="L385" s="57"/>
    </row>
    <row r="386" spans="1:12" ht="24.95" customHeight="1" x14ac:dyDescent="0.25">
      <c r="A386" s="17">
        <v>46167</v>
      </c>
      <c r="B386" s="1">
        <v>2</v>
      </c>
      <c r="C386" s="2" t="s">
        <v>3</v>
      </c>
      <c r="D386" s="2" t="s">
        <v>73</v>
      </c>
      <c r="E386" s="1"/>
      <c r="F386" s="1">
        <v>72750</v>
      </c>
      <c r="G386" s="23">
        <v>8124</v>
      </c>
      <c r="H386" s="23">
        <v>90</v>
      </c>
      <c r="I386" s="23">
        <v>65</v>
      </c>
      <c r="J386" s="24">
        <f t="shared" si="8"/>
        <v>1.095690284879474E-2</v>
      </c>
      <c r="K386" s="54"/>
      <c r="L386" s="57"/>
    </row>
    <row r="387" spans="1:12" ht="24.95" customHeight="1" x14ac:dyDescent="0.25">
      <c r="A387" s="17">
        <v>46171</v>
      </c>
      <c r="B387" s="1">
        <v>1</v>
      </c>
      <c r="C387" s="2" t="s">
        <v>2</v>
      </c>
      <c r="D387" s="2" t="s">
        <v>73</v>
      </c>
      <c r="E387" s="1"/>
      <c r="F387" s="1">
        <v>43700</v>
      </c>
      <c r="G387" s="23">
        <v>5321</v>
      </c>
      <c r="H387" s="23">
        <v>28</v>
      </c>
      <c r="I387" s="23"/>
      <c r="J387" s="24">
        <f t="shared" si="8"/>
        <v>5.2346232940736585E-3</v>
      </c>
      <c r="K387" s="54"/>
      <c r="L387" s="57"/>
    </row>
    <row r="388" spans="1:12" ht="24.95" customHeight="1" x14ac:dyDescent="0.25">
      <c r="A388" s="17">
        <v>46171</v>
      </c>
      <c r="B388" s="1">
        <v>1</v>
      </c>
      <c r="C388" s="2" t="s">
        <v>6</v>
      </c>
      <c r="D388" s="2" t="s">
        <v>73</v>
      </c>
      <c r="E388" s="1"/>
      <c r="F388" s="1">
        <v>46400</v>
      </c>
      <c r="G388" s="23">
        <v>6880</v>
      </c>
      <c r="H388" s="23">
        <v>117</v>
      </c>
      <c r="I388" s="23"/>
      <c r="J388" s="24">
        <f t="shared" si="8"/>
        <v>1.6721452050878948E-2</v>
      </c>
      <c r="K388" s="54"/>
      <c r="L388" s="57"/>
    </row>
    <row r="389" spans="1:12" ht="24.95" customHeight="1" x14ac:dyDescent="0.25">
      <c r="A389" s="17">
        <v>46172</v>
      </c>
      <c r="B389" s="1">
        <v>1</v>
      </c>
      <c r="C389" s="2" t="s">
        <v>6</v>
      </c>
      <c r="D389" s="2" t="s">
        <v>73</v>
      </c>
      <c r="E389" s="1"/>
      <c r="F389" s="1">
        <v>118000</v>
      </c>
      <c r="G389" s="23">
        <v>17541</v>
      </c>
      <c r="H389" s="23">
        <v>248</v>
      </c>
      <c r="I389" s="23">
        <v>18</v>
      </c>
      <c r="J389" s="24">
        <f t="shared" si="8"/>
        <v>1.39411996177413E-2</v>
      </c>
      <c r="K389" s="54"/>
      <c r="L389" s="57"/>
    </row>
    <row r="390" spans="1:12" ht="24.95" customHeight="1" x14ac:dyDescent="0.25">
      <c r="A390" s="17">
        <v>46173</v>
      </c>
      <c r="B390" s="1">
        <v>1</v>
      </c>
      <c r="C390" s="2" t="s">
        <v>4</v>
      </c>
      <c r="D390" s="2" t="s">
        <v>73</v>
      </c>
      <c r="E390" s="1"/>
      <c r="F390" s="1">
        <v>59000</v>
      </c>
      <c r="G390" s="23">
        <v>9390</v>
      </c>
      <c r="H390" s="23">
        <v>90</v>
      </c>
      <c r="I390" s="23">
        <v>88</v>
      </c>
      <c r="J390" s="24">
        <f t="shared" si="8"/>
        <v>9.4936708860759497E-3</v>
      </c>
      <c r="K390" s="54"/>
      <c r="L390" s="57"/>
    </row>
    <row r="391" spans="1:12" ht="24.95" customHeight="1" x14ac:dyDescent="0.25">
      <c r="A391" s="17">
        <v>46173</v>
      </c>
      <c r="B391" s="1">
        <v>1</v>
      </c>
      <c r="C391" s="2" t="s">
        <v>6</v>
      </c>
      <c r="D391" s="2" t="s">
        <v>73</v>
      </c>
      <c r="E391" s="1"/>
      <c r="F391" s="1">
        <v>37000</v>
      </c>
      <c r="G391" s="23">
        <v>5475</v>
      </c>
      <c r="H391" s="23">
        <v>90</v>
      </c>
      <c r="I391" s="23"/>
      <c r="J391" s="24">
        <f t="shared" si="8"/>
        <v>1.6172506738544475E-2</v>
      </c>
      <c r="K391" s="54"/>
      <c r="L391" s="57"/>
    </row>
    <row r="392" spans="1:12" ht="24.95" customHeight="1" x14ac:dyDescent="0.25">
      <c r="A392" s="17">
        <v>46174</v>
      </c>
      <c r="B392" s="1">
        <v>1</v>
      </c>
      <c r="C392" s="2" t="s">
        <v>6</v>
      </c>
      <c r="D392" s="2" t="s">
        <v>73</v>
      </c>
      <c r="E392" s="1"/>
      <c r="F392" s="1">
        <v>100500</v>
      </c>
      <c r="G392" s="23">
        <v>14737</v>
      </c>
      <c r="H392" s="23">
        <v>220</v>
      </c>
      <c r="I392" s="23">
        <v>10</v>
      </c>
      <c r="J392" s="24">
        <f t="shared" si="8"/>
        <v>1.4708831985023735E-2</v>
      </c>
      <c r="K392" s="54"/>
      <c r="L392" s="57"/>
    </row>
    <row r="393" spans="1:12" ht="24.95" customHeight="1" x14ac:dyDescent="0.25">
      <c r="A393" s="17">
        <v>46174</v>
      </c>
      <c r="B393" s="1">
        <v>2</v>
      </c>
      <c r="C393" s="2" t="s">
        <v>6</v>
      </c>
      <c r="D393" s="2" t="s">
        <v>73</v>
      </c>
      <c r="E393" s="1"/>
      <c r="F393" s="1">
        <v>9600</v>
      </c>
      <c r="G393" s="23">
        <v>1389</v>
      </c>
      <c r="H393" s="23">
        <v>28</v>
      </c>
      <c r="I393" s="23">
        <v>77</v>
      </c>
      <c r="J393" s="24">
        <f t="shared" si="8"/>
        <v>1.9760056457304165E-2</v>
      </c>
      <c r="K393" s="54"/>
      <c r="L393" s="57"/>
    </row>
    <row r="394" spans="1:12" ht="24.95" customHeight="1" x14ac:dyDescent="0.25">
      <c r="A394" s="17">
        <v>46174</v>
      </c>
      <c r="B394" s="1">
        <v>2</v>
      </c>
      <c r="C394" s="2" t="s">
        <v>4</v>
      </c>
      <c r="D394" s="2" t="s">
        <v>73</v>
      </c>
      <c r="E394" s="1"/>
      <c r="F394" s="1">
        <v>30000</v>
      </c>
      <c r="G394" s="23">
        <v>4707</v>
      </c>
      <c r="H394" s="23">
        <v>46</v>
      </c>
      <c r="I394" s="23"/>
      <c r="J394" s="24">
        <f t="shared" si="8"/>
        <v>9.6780980433410473E-3</v>
      </c>
      <c r="K394" s="54"/>
      <c r="L394" s="57"/>
    </row>
    <row r="395" spans="1:12" ht="24.95" customHeight="1" x14ac:dyDescent="0.25">
      <c r="A395" s="17">
        <v>46175</v>
      </c>
      <c r="B395" s="1">
        <v>2</v>
      </c>
      <c r="C395" s="2" t="s">
        <v>4</v>
      </c>
      <c r="D395" s="2" t="s">
        <v>73</v>
      </c>
      <c r="E395" s="1"/>
      <c r="F395" s="1">
        <v>118000</v>
      </c>
      <c r="G395" s="23">
        <v>18828</v>
      </c>
      <c r="H395" s="23">
        <v>180</v>
      </c>
      <c r="I395" s="23"/>
      <c r="J395" s="24">
        <f t="shared" si="8"/>
        <v>9.46969696969697E-3</v>
      </c>
      <c r="K395" s="54"/>
      <c r="L395" s="57"/>
    </row>
    <row r="396" spans="1:12" ht="24.95" customHeight="1" x14ac:dyDescent="0.25">
      <c r="A396" s="17">
        <v>46176</v>
      </c>
      <c r="B396" s="1">
        <v>1</v>
      </c>
      <c r="C396" s="2" t="s">
        <v>4</v>
      </c>
      <c r="D396" s="2" t="s">
        <v>73</v>
      </c>
      <c r="E396" s="1"/>
      <c r="F396" s="1">
        <v>11200</v>
      </c>
      <c r="G396" s="23">
        <v>1789</v>
      </c>
      <c r="H396" s="23">
        <v>50</v>
      </c>
      <c r="I396" s="23"/>
      <c r="J396" s="24">
        <f t="shared" si="8"/>
        <v>2.7188689505165852E-2</v>
      </c>
      <c r="K396" s="54"/>
      <c r="L396" s="57"/>
    </row>
    <row r="397" spans="1:12" ht="24.95" customHeight="1" x14ac:dyDescent="0.25">
      <c r="A397" s="17">
        <v>46176</v>
      </c>
      <c r="B397" s="1">
        <v>1</v>
      </c>
      <c r="C397" s="2" t="s">
        <v>4</v>
      </c>
      <c r="D397" s="2" t="s">
        <v>73</v>
      </c>
      <c r="E397" s="1"/>
      <c r="F397" s="1">
        <v>81600</v>
      </c>
      <c r="G397" s="23">
        <v>9966</v>
      </c>
      <c r="H397" s="23">
        <v>185</v>
      </c>
      <c r="I397" s="23">
        <v>10</v>
      </c>
      <c r="J397" s="24">
        <f t="shared" si="8"/>
        <v>1.8224805437887893E-2</v>
      </c>
      <c r="K397" s="54"/>
      <c r="L397" s="57"/>
    </row>
    <row r="398" spans="1:12" ht="24.95" customHeight="1" x14ac:dyDescent="0.25">
      <c r="A398" s="17">
        <v>46176</v>
      </c>
      <c r="B398" s="1">
        <v>2</v>
      </c>
      <c r="C398" s="2" t="s">
        <v>2</v>
      </c>
      <c r="D398" s="2" t="s">
        <v>73</v>
      </c>
      <c r="E398" s="1"/>
      <c r="F398" s="1">
        <v>62400</v>
      </c>
      <c r="G398" s="23">
        <v>7568</v>
      </c>
      <c r="H398" s="23">
        <v>39</v>
      </c>
      <c r="I398" s="23"/>
      <c r="J398" s="24">
        <f t="shared" si="8"/>
        <v>5.1268568423820165E-3</v>
      </c>
      <c r="K398" s="54"/>
      <c r="L398" s="57"/>
    </row>
    <row r="399" spans="1:12" ht="24.95" customHeight="1" x14ac:dyDescent="0.25">
      <c r="A399" s="17">
        <v>46176</v>
      </c>
      <c r="B399" s="1">
        <v>2</v>
      </c>
      <c r="C399" s="2" t="s">
        <v>6</v>
      </c>
      <c r="D399" s="2" t="s">
        <v>73</v>
      </c>
      <c r="E399" s="1"/>
      <c r="F399" s="1">
        <v>56000</v>
      </c>
      <c r="G399" s="23">
        <v>8221</v>
      </c>
      <c r="H399" s="23">
        <v>110</v>
      </c>
      <c r="I399" s="23"/>
      <c r="J399" s="24">
        <f t="shared" si="8"/>
        <v>1.3203697035169848E-2</v>
      </c>
      <c r="K399" s="54"/>
      <c r="L399" s="57"/>
    </row>
    <row r="400" spans="1:12" ht="24.95" customHeight="1" x14ac:dyDescent="0.25">
      <c r="A400" s="17">
        <v>46177</v>
      </c>
      <c r="B400" s="1">
        <v>1</v>
      </c>
      <c r="C400" s="2" t="s">
        <v>2</v>
      </c>
      <c r="D400" s="2" t="s">
        <v>73</v>
      </c>
      <c r="E400" s="1"/>
      <c r="F400" s="1">
        <v>100800</v>
      </c>
      <c r="G400" s="23">
        <v>12540</v>
      </c>
      <c r="H400" s="23">
        <v>120</v>
      </c>
      <c r="I400" s="23"/>
      <c r="J400" s="24">
        <f t="shared" si="8"/>
        <v>9.4786729857819912E-3</v>
      </c>
      <c r="K400" s="54"/>
      <c r="L400" s="57"/>
    </row>
    <row r="401" spans="1:12" ht="24.95" customHeight="1" x14ac:dyDescent="0.25">
      <c r="A401" s="17">
        <v>46177</v>
      </c>
      <c r="B401" s="1">
        <v>1</v>
      </c>
      <c r="C401" s="2" t="s">
        <v>3</v>
      </c>
      <c r="D401" s="2" t="s">
        <v>73</v>
      </c>
      <c r="E401" s="1"/>
      <c r="F401" s="1">
        <v>19200</v>
      </c>
      <c r="G401" s="23">
        <v>2156</v>
      </c>
      <c r="H401" s="23">
        <v>15</v>
      </c>
      <c r="I401" s="23">
        <v>14</v>
      </c>
      <c r="J401" s="24">
        <f t="shared" si="8"/>
        <v>6.9092584062643942E-3</v>
      </c>
      <c r="K401" s="54"/>
      <c r="L401" s="57"/>
    </row>
    <row r="402" spans="1:12" ht="24.95" customHeight="1" x14ac:dyDescent="0.25">
      <c r="A402" s="17">
        <v>46177</v>
      </c>
      <c r="B402" s="1">
        <v>2</v>
      </c>
      <c r="C402" s="2" t="s">
        <v>3</v>
      </c>
      <c r="D402" s="2" t="s">
        <v>73</v>
      </c>
      <c r="E402" s="1"/>
      <c r="F402" s="1">
        <v>120000</v>
      </c>
      <c r="G402" s="23">
        <v>13283</v>
      </c>
      <c r="H402" s="23">
        <v>127</v>
      </c>
      <c r="I402" s="23"/>
      <c r="J402" s="24">
        <f t="shared" si="8"/>
        <v>9.4705443698732284E-3</v>
      </c>
      <c r="K402" s="54"/>
      <c r="L402" s="57"/>
    </row>
    <row r="403" spans="1:12" ht="24.95" customHeight="1" x14ac:dyDescent="0.25">
      <c r="A403" s="17">
        <v>46178</v>
      </c>
      <c r="B403" s="1">
        <v>1</v>
      </c>
      <c r="C403" s="2" t="s">
        <v>9</v>
      </c>
      <c r="D403" s="2" t="s">
        <v>73</v>
      </c>
      <c r="E403" s="1"/>
      <c r="F403" s="1">
        <v>88200</v>
      </c>
      <c r="G403" s="23">
        <v>10543</v>
      </c>
      <c r="H403" s="23">
        <v>432</v>
      </c>
      <c r="I403" s="23"/>
      <c r="J403" s="24">
        <f t="shared" si="8"/>
        <v>3.9362186788154896E-2</v>
      </c>
      <c r="K403" s="54"/>
      <c r="L403" s="57"/>
    </row>
    <row r="404" spans="1:12" ht="24.95" customHeight="1" x14ac:dyDescent="0.25">
      <c r="A404" s="17">
        <v>46178</v>
      </c>
      <c r="B404" s="1">
        <v>1</v>
      </c>
      <c r="C404" s="2" t="s">
        <v>10</v>
      </c>
      <c r="D404" s="2" t="s">
        <v>73</v>
      </c>
      <c r="E404" s="1"/>
      <c r="F404" s="1">
        <v>10000</v>
      </c>
      <c r="G404" s="23">
        <v>1001</v>
      </c>
      <c r="H404" s="23">
        <v>65</v>
      </c>
      <c r="I404" s="23">
        <v>55</v>
      </c>
      <c r="J404" s="24">
        <f t="shared" si="8"/>
        <v>6.097560975609756E-2</v>
      </c>
      <c r="K404" s="54"/>
      <c r="L404" s="57"/>
    </row>
    <row r="405" spans="1:12" ht="24.95" customHeight="1" x14ac:dyDescent="0.25">
      <c r="A405" s="17">
        <v>46178</v>
      </c>
      <c r="B405" s="1">
        <v>2</v>
      </c>
      <c r="C405" s="2" t="s">
        <v>10</v>
      </c>
      <c r="D405" s="2" t="s">
        <v>73</v>
      </c>
      <c r="E405" s="1"/>
      <c r="F405" s="1">
        <v>90000</v>
      </c>
      <c r="G405" s="23">
        <v>9811</v>
      </c>
      <c r="H405" s="23">
        <v>212</v>
      </c>
      <c r="I405" s="23"/>
      <c r="J405" s="24">
        <f t="shared" si="8"/>
        <v>2.1151351890651503E-2</v>
      </c>
      <c r="K405" s="54"/>
      <c r="L405" s="57"/>
    </row>
    <row r="406" spans="1:12" ht="24.95" customHeight="1" x14ac:dyDescent="0.25">
      <c r="A406" s="17">
        <v>46178</v>
      </c>
      <c r="B406" s="1">
        <v>2</v>
      </c>
      <c r="C406" s="2" t="s">
        <v>10</v>
      </c>
      <c r="D406" s="2" t="s">
        <v>73</v>
      </c>
      <c r="E406" s="1"/>
      <c r="F406" s="1">
        <v>120000</v>
      </c>
      <c r="G406" s="23">
        <v>12967</v>
      </c>
      <c r="H406" s="23">
        <v>132</v>
      </c>
      <c r="I406" s="23"/>
      <c r="J406" s="24">
        <f t="shared" si="8"/>
        <v>1.0077105122528436E-2</v>
      </c>
      <c r="K406" s="54"/>
      <c r="L406" s="57"/>
    </row>
    <row r="407" spans="1:12" ht="24.95" customHeight="1" x14ac:dyDescent="0.25">
      <c r="A407" s="17">
        <v>46179</v>
      </c>
      <c r="B407" s="1">
        <v>1</v>
      </c>
      <c r="C407" s="2" t="s">
        <v>3</v>
      </c>
      <c r="D407" s="2" t="s">
        <v>73</v>
      </c>
      <c r="E407" s="1"/>
      <c r="F407" s="1">
        <v>116000</v>
      </c>
      <c r="G407" s="23">
        <v>12951</v>
      </c>
      <c r="H407" s="23">
        <v>175</v>
      </c>
      <c r="I407" s="23">
        <v>45</v>
      </c>
      <c r="J407" s="24">
        <f t="shared" si="8"/>
        <v>1.3332317537711412E-2</v>
      </c>
      <c r="K407" s="54"/>
      <c r="L407" s="57"/>
    </row>
    <row r="408" spans="1:12" ht="24.95" customHeight="1" x14ac:dyDescent="0.25">
      <c r="A408" s="17">
        <v>46180</v>
      </c>
      <c r="B408" s="1">
        <v>1</v>
      </c>
      <c r="C408" s="2" t="s">
        <v>2</v>
      </c>
      <c r="D408" s="2" t="s">
        <v>73</v>
      </c>
      <c r="E408" s="1"/>
      <c r="F408" s="1">
        <v>105600</v>
      </c>
      <c r="G408" s="23">
        <v>12987</v>
      </c>
      <c r="H408" s="23">
        <v>167</v>
      </c>
      <c r="I408" s="23"/>
      <c r="J408" s="24">
        <f t="shared" si="8"/>
        <v>1.2695757944351528E-2</v>
      </c>
      <c r="K408" s="54"/>
      <c r="L408" s="57"/>
    </row>
    <row r="409" spans="1:12" ht="24.95" customHeight="1" x14ac:dyDescent="0.25">
      <c r="A409" s="17">
        <v>46181</v>
      </c>
      <c r="B409" s="1">
        <v>1</v>
      </c>
      <c r="C409" s="2" t="s">
        <v>2</v>
      </c>
      <c r="D409" s="2" t="s">
        <v>73</v>
      </c>
      <c r="E409" s="1"/>
      <c r="F409" s="1">
        <v>112000</v>
      </c>
      <c r="G409" s="23">
        <v>13774</v>
      </c>
      <c r="H409" s="23">
        <v>193</v>
      </c>
      <c r="I409" s="23"/>
      <c r="J409" s="24">
        <f t="shared" si="8"/>
        <v>1.3818285959762297E-2</v>
      </c>
      <c r="K409" s="54"/>
      <c r="L409" s="57"/>
    </row>
    <row r="410" spans="1:12" ht="24.95" customHeight="1" x14ac:dyDescent="0.25">
      <c r="A410" s="17">
        <v>46190</v>
      </c>
      <c r="B410" s="1">
        <v>1</v>
      </c>
      <c r="C410" s="2" t="s">
        <v>3</v>
      </c>
      <c r="D410" s="2" t="s">
        <v>73</v>
      </c>
      <c r="E410" s="1"/>
      <c r="F410" s="1">
        <v>115200</v>
      </c>
      <c r="G410" s="23">
        <v>12826</v>
      </c>
      <c r="H410" s="23">
        <v>331</v>
      </c>
      <c r="I410" s="23">
        <v>27</v>
      </c>
      <c r="J410" s="24">
        <f t="shared" si="8"/>
        <v>2.5157710724329256E-2</v>
      </c>
      <c r="K410" s="54"/>
      <c r="L410" s="57"/>
    </row>
    <row r="411" spans="1:12" ht="24.95" customHeight="1" x14ac:dyDescent="0.25">
      <c r="A411" s="17">
        <v>21</v>
      </c>
      <c r="B411" s="1"/>
      <c r="C411" s="2"/>
      <c r="D411" s="2"/>
      <c r="E411" s="1"/>
      <c r="F411" s="1"/>
      <c r="G411" s="23"/>
      <c r="H411" s="23"/>
      <c r="I411" s="23"/>
      <c r="J411" s="24" t="str">
        <f t="shared" si="8"/>
        <v/>
      </c>
      <c r="K411" s="54"/>
      <c r="L411" s="57"/>
    </row>
    <row r="412" spans="1:12" ht="24.95" customHeight="1" x14ac:dyDescent="0.25">
      <c r="A412" s="17">
        <v>46195</v>
      </c>
      <c r="B412" s="1">
        <v>1</v>
      </c>
      <c r="C412" s="2" t="s">
        <v>2</v>
      </c>
      <c r="D412" s="2" t="s">
        <v>74</v>
      </c>
      <c r="E412" s="1"/>
      <c r="F412" s="1">
        <v>120000</v>
      </c>
      <c r="G412" s="23">
        <v>14838</v>
      </c>
      <c r="H412" s="23">
        <v>121</v>
      </c>
      <c r="I412" s="23">
        <v>10</v>
      </c>
      <c r="J412" s="24">
        <f t="shared" si="8"/>
        <v>8.0887759876997131E-3</v>
      </c>
      <c r="K412" s="54"/>
      <c r="L412" s="57"/>
    </row>
    <row r="413" spans="1:12" ht="24.95" customHeight="1" x14ac:dyDescent="0.25">
      <c r="A413" s="17">
        <v>46195</v>
      </c>
      <c r="B413" s="1">
        <v>2</v>
      </c>
      <c r="C413" s="2" t="s">
        <v>50</v>
      </c>
      <c r="D413" s="2" t="s">
        <v>73</v>
      </c>
      <c r="E413" s="1"/>
      <c r="F413" s="1">
        <v>110400</v>
      </c>
      <c r="G413" s="23">
        <v>12341</v>
      </c>
      <c r="H413" s="23">
        <v>350</v>
      </c>
      <c r="I413" s="23">
        <v>55</v>
      </c>
      <c r="J413" s="24">
        <f t="shared" si="8"/>
        <v>2.7578599007170437E-2</v>
      </c>
      <c r="K413" s="54"/>
      <c r="L413" s="57"/>
    </row>
    <row r="414" spans="1:12" ht="24.95" customHeight="1" x14ac:dyDescent="0.25">
      <c r="A414" s="17">
        <v>46196</v>
      </c>
      <c r="B414" s="1">
        <v>1</v>
      </c>
      <c r="C414" s="2" t="s">
        <v>2</v>
      </c>
      <c r="D414" s="2" t="s">
        <v>74</v>
      </c>
      <c r="E414" s="1"/>
      <c r="F414" s="1">
        <v>76800</v>
      </c>
      <c r="G414" s="23">
        <v>9472</v>
      </c>
      <c r="H414" s="23">
        <v>95</v>
      </c>
      <c r="I414" s="23"/>
      <c r="J414" s="24">
        <f t="shared" si="8"/>
        <v>9.9299675969478415E-3</v>
      </c>
      <c r="K414" s="54"/>
      <c r="L414" s="57"/>
    </row>
    <row r="415" spans="1:12" ht="24.95" customHeight="1" x14ac:dyDescent="0.25">
      <c r="A415" s="17">
        <v>46196</v>
      </c>
      <c r="B415" s="1">
        <v>1</v>
      </c>
      <c r="C415" s="2" t="s">
        <v>2</v>
      </c>
      <c r="D415" s="2" t="s">
        <v>74</v>
      </c>
      <c r="E415" s="1"/>
      <c r="F415" s="1"/>
      <c r="G415" s="23"/>
      <c r="H415" s="23"/>
      <c r="I415" s="23"/>
      <c r="J415" s="24" t="str">
        <f t="shared" si="8"/>
        <v/>
      </c>
      <c r="K415" s="54"/>
      <c r="L415" s="57"/>
    </row>
    <row r="416" spans="1:12" ht="24.95" customHeight="1" x14ac:dyDescent="0.25">
      <c r="A416" s="17"/>
      <c r="B416" s="1"/>
      <c r="C416" s="2"/>
      <c r="D416" s="2"/>
      <c r="E416" s="1"/>
      <c r="F416" s="1"/>
      <c r="G416" s="23"/>
      <c r="H416" s="23"/>
      <c r="I416" s="23"/>
      <c r="J416" s="24" t="str">
        <f t="shared" si="8"/>
        <v/>
      </c>
      <c r="K416" s="54"/>
      <c r="L416" s="57"/>
    </row>
    <row r="417" spans="1:12" ht="24.95" customHeight="1" x14ac:dyDescent="0.25">
      <c r="A417" s="17">
        <v>46196</v>
      </c>
      <c r="B417" s="1">
        <v>2</v>
      </c>
      <c r="C417" s="2" t="s">
        <v>3</v>
      </c>
      <c r="D417" s="2" t="s">
        <v>74</v>
      </c>
      <c r="E417" s="1"/>
      <c r="F417" s="1">
        <v>117600</v>
      </c>
      <c r="G417" s="23">
        <v>13222</v>
      </c>
      <c r="H417" s="23">
        <v>253</v>
      </c>
      <c r="I417" s="23">
        <v>45</v>
      </c>
      <c r="J417" s="24">
        <f t="shared" si="8"/>
        <v>1.8775510204081632E-2</v>
      </c>
      <c r="K417" s="54"/>
      <c r="L417" s="57"/>
    </row>
    <row r="418" spans="1:12" ht="24.95" customHeight="1" x14ac:dyDescent="0.25">
      <c r="A418" s="17">
        <v>46187</v>
      </c>
      <c r="B418" s="1">
        <v>1</v>
      </c>
      <c r="C418" s="2" t="s">
        <v>2</v>
      </c>
      <c r="D418" s="2" t="s">
        <v>74</v>
      </c>
      <c r="E418" s="1"/>
      <c r="F418" s="1">
        <v>87100</v>
      </c>
      <c r="G418" s="23">
        <v>10929</v>
      </c>
      <c r="H418" s="23">
        <v>113</v>
      </c>
      <c r="I418" s="23"/>
      <c r="J418" s="24">
        <f t="shared" si="8"/>
        <v>1.0233653323673248E-2</v>
      </c>
      <c r="K418" s="54"/>
      <c r="L418" s="57"/>
    </row>
    <row r="419" spans="1:12" ht="24.95" customHeight="1" x14ac:dyDescent="0.25">
      <c r="A419" s="17">
        <v>46197</v>
      </c>
      <c r="B419" s="1">
        <v>1</v>
      </c>
      <c r="C419" s="2" t="s">
        <v>3</v>
      </c>
      <c r="D419" s="2" t="s">
        <v>74</v>
      </c>
      <c r="E419" s="1"/>
      <c r="F419" s="1">
        <v>14400</v>
      </c>
      <c r="G419" s="23">
        <v>1602</v>
      </c>
      <c r="H419" s="23">
        <v>40</v>
      </c>
      <c r="I419" s="23"/>
      <c r="J419" s="24">
        <f t="shared" si="8"/>
        <v>2.4360535931790498E-2</v>
      </c>
      <c r="K419" s="54"/>
      <c r="L419" s="57"/>
    </row>
    <row r="420" spans="1:12" ht="24.95" customHeight="1" x14ac:dyDescent="0.25">
      <c r="A420" s="17"/>
      <c r="B420" s="1"/>
      <c r="C420" s="2"/>
      <c r="D420" s="2"/>
      <c r="E420" s="1"/>
      <c r="F420" s="1"/>
      <c r="G420" s="23"/>
      <c r="H420" s="23"/>
      <c r="I420" s="23"/>
      <c r="J420" s="24" t="str">
        <f t="shared" si="8"/>
        <v/>
      </c>
      <c r="K420" s="54"/>
      <c r="L420" s="57"/>
    </row>
    <row r="421" spans="1:12" ht="24.95" customHeight="1" x14ac:dyDescent="0.25">
      <c r="A421" s="17"/>
      <c r="B421" s="1"/>
      <c r="C421" s="2"/>
      <c r="D421" s="2"/>
      <c r="E421" s="1"/>
      <c r="F421" s="1"/>
      <c r="G421" s="23"/>
      <c r="H421" s="23"/>
      <c r="I421" s="23"/>
      <c r="J421" s="24" t="str">
        <f t="shared" ref="J421:J484" si="9">IFERROR(H421/(H421+G421), "")</f>
        <v/>
      </c>
      <c r="K421" s="54"/>
      <c r="L421" s="57"/>
    </row>
    <row r="422" spans="1:12" ht="24.95" customHeight="1" x14ac:dyDescent="0.25">
      <c r="A422" s="17"/>
      <c r="B422" s="1"/>
      <c r="C422" s="2"/>
      <c r="D422" s="2"/>
      <c r="E422" s="1"/>
      <c r="F422" s="1"/>
      <c r="G422" s="23"/>
      <c r="H422" s="23"/>
      <c r="I422" s="23"/>
      <c r="J422" s="24" t="str">
        <f t="shared" si="9"/>
        <v/>
      </c>
      <c r="K422" s="54"/>
      <c r="L422" s="57"/>
    </row>
    <row r="423" spans="1:12" ht="24.95" customHeight="1" x14ac:dyDescent="0.25">
      <c r="A423" s="17"/>
      <c r="B423" s="1"/>
      <c r="C423" s="2"/>
      <c r="D423" s="2"/>
      <c r="E423" s="1"/>
      <c r="F423" s="1"/>
      <c r="G423" s="23"/>
      <c r="H423" s="23"/>
      <c r="I423" s="23"/>
      <c r="J423" s="24" t="str">
        <f t="shared" si="9"/>
        <v/>
      </c>
      <c r="K423" s="54"/>
      <c r="L423" s="57"/>
    </row>
    <row r="424" spans="1:12" ht="24.95" customHeight="1" x14ac:dyDescent="0.25">
      <c r="A424" s="17"/>
      <c r="B424" s="1"/>
      <c r="C424" s="2"/>
      <c r="D424" s="2"/>
      <c r="E424" s="1"/>
      <c r="F424" s="1"/>
      <c r="G424" s="23"/>
      <c r="H424" s="23"/>
      <c r="I424" s="23"/>
      <c r="J424" s="24" t="str">
        <f t="shared" si="9"/>
        <v/>
      </c>
      <c r="K424" s="54"/>
      <c r="L424" s="57"/>
    </row>
    <row r="425" spans="1:12" ht="24.95" customHeight="1" x14ac:dyDescent="0.25">
      <c r="A425" s="17"/>
      <c r="B425" s="1"/>
      <c r="C425" s="2"/>
      <c r="D425" s="2"/>
      <c r="E425" s="1"/>
      <c r="F425" s="1"/>
      <c r="G425" s="23"/>
      <c r="H425" s="23"/>
      <c r="I425" s="23"/>
      <c r="J425" s="24" t="str">
        <f t="shared" si="9"/>
        <v/>
      </c>
      <c r="K425" s="54"/>
      <c r="L425" s="57"/>
    </row>
    <row r="426" spans="1:12" ht="24.95" customHeight="1" x14ac:dyDescent="0.25">
      <c r="A426" s="17"/>
      <c r="B426" s="1"/>
      <c r="C426" s="2"/>
      <c r="D426" s="2"/>
      <c r="E426" s="1"/>
      <c r="F426" s="1"/>
      <c r="G426" s="23"/>
      <c r="H426" s="23"/>
      <c r="I426" s="23"/>
      <c r="J426" s="24" t="str">
        <f t="shared" si="9"/>
        <v/>
      </c>
      <c r="K426" s="54"/>
      <c r="L426" s="57"/>
    </row>
    <row r="427" spans="1:12" ht="24.95" customHeight="1" x14ac:dyDescent="0.25">
      <c r="A427" s="17"/>
      <c r="B427" s="1"/>
      <c r="C427" s="2"/>
      <c r="D427" s="2"/>
      <c r="E427" s="1"/>
      <c r="F427" s="1"/>
      <c r="G427" s="23"/>
      <c r="H427" s="23"/>
      <c r="I427" s="23"/>
      <c r="J427" s="24" t="str">
        <f t="shared" si="9"/>
        <v/>
      </c>
      <c r="K427" s="54"/>
      <c r="L427" s="57"/>
    </row>
    <row r="428" spans="1:12" ht="24.95" customHeight="1" x14ac:dyDescent="0.25">
      <c r="A428" s="17"/>
      <c r="B428" s="1"/>
      <c r="C428" s="2"/>
      <c r="D428" s="2"/>
      <c r="E428" s="1"/>
      <c r="F428" s="1"/>
      <c r="G428" s="23"/>
      <c r="H428" s="23"/>
      <c r="I428" s="23"/>
      <c r="J428" s="24" t="str">
        <f t="shared" si="9"/>
        <v/>
      </c>
      <c r="K428" s="54"/>
      <c r="L428" s="57"/>
    </row>
    <row r="429" spans="1:12" ht="24.95" customHeight="1" x14ac:dyDescent="0.25">
      <c r="A429" s="17"/>
      <c r="B429" s="1"/>
      <c r="C429" s="2"/>
      <c r="D429" s="2"/>
      <c r="E429" s="1"/>
      <c r="F429" s="1"/>
      <c r="G429" s="23"/>
      <c r="H429" s="23"/>
      <c r="I429" s="23"/>
      <c r="J429" s="24" t="str">
        <f t="shared" si="9"/>
        <v/>
      </c>
      <c r="K429" s="54"/>
      <c r="L429" s="57"/>
    </row>
    <row r="430" spans="1:12" ht="24.95" customHeight="1" x14ac:dyDescent="0.25">
      <c r="A430" s="17"/>
      <c r="B430" s="1"/>
      <c r="C430" s="2"/>
      <c r="D430" s="2"/>
      <c r="E430" s="1"/>
      <c r="F430" s="1"/>
      <c r="G430" s="23"/>
      <c r="H430" s="23"/>
      <c r="I430" s="23"/>
      <c r="J430" s="24" t="str">
        <f t="shared" si="9"/>
        <v/>
      </c>
      <c r="K430" s="54"/>
      <c r="L430" s="57"/>
    </row>
    <row r="431" spans="1:12" ht="24.95" customHeight="1" x14ac:dyDescent="0.25">
      <c r="A431" s="17"/>
      <c r="B431" s="1"/>
      <c r="C431" s="2"/>
      <c r="D431" s="2"/>
      <c r="E431" s="1"/>
      <c r="F431" s="1"/>
      <c r="G431" s="23"/>
      <c r="H431" s="23"/>
      <c r="I431" s="23"/>
      <c r="J431" s="24" t="str">
        <f t="shared" si="9"/>
        <v/>
      </c>
      <c r="K431" s="54"/>
      <c r="L431" s="57"/>
    </row>
    <row r="432" spans="1:12" ht="24.95" customHeight="1" x14ac:dyDescent="0.25">
      <c r="A432" s="17"/>
      <c r="B432" s="1"/>
      <c r="C432" s="2"/>
      <c r="D432" s="2"/>
      <c r="E432" s="1"/>
      <c r="F432" s="1"/>
      <c r="G432" s="23"/>
      <c r="H432" s="23"/>
      <c r="I432" s="23"/>
      <c r="J432" s="24" t="str">
        <f t="shared" si="9"/>
        <v/>
      </c>
      <c r="K432" s="54"/>
      <c r="L432" s="57"/>
    </row>
    <row r="433" spans="1:12" ht="24.95" customHeight="1" x14ac:dyDescent="0.25">
      <c r="A433" s="17"/>
      <c r="B433" s="1"/>
      <c r="C433" s="2"/>
      <c r="D433" s="2"/>
      <c r="E433" s="1"/>
      <c r="F433" s="1"/>
      <c r="G433" s="23"/>
      <c r="H433" s="23"/>
      <c r="I433" s="23"/>
      <c r="J433" s="24" t="str">
        <f t="shared" si="9"/>
        <v/>
      </c>
      <c r="K433" s="54"/>
      <c r="L433" s="57"/>
    </row>
    <row r="434" spans="1:12" ht="24.95" customHeight="1" x14ac:dyDescent="0.25">
      <c r="A434" s="17"/>
      <c r="B434" s="1"/>
      <c r="C434" s="2"/>
      <c r="D434" s="2"/>
      <c r="E434" s="1"/>
      <c r="F434" s="1"/>
      <c r="G434" s="23"/>
      <c r="H434" s="23"/>
      <c r="I434" s="23"/>
      <c r="J434" s="24" t="str">
        <f t="shared" si="9"/>
        <v/>
      </c>
      <c r="K434" s="54"/>
      <c r="L434" s="57"/>
    </row>
    <row r="435" spans="1:12" ht="24.95" customHeight="1" x14ac:dyDescent="0.25">
      <c r="A435" s="17"/>
      <c r="B435" s="1"/>
      <c r="C435" s="2"/>
      <c r="D435" s="2"/>
      <c r="E435" s="1"/>
      <c r="F435" s="1"/>
      <c r="G435" s="23"/>
      <c r="H435" s="23"/>
      <c r="I435" s="23"/>
      <c r="J435" s="24" t="str">
        <f t="shared" si="9"/>
        <v/>
      </c>
      <c r="K435" s="54"/>
      <c r="L435" s="57"/>
    </row>
    <row r="436" spans="1:12" ht="24.95" customHeight="1" x14ac:dyDescent="0.25">
      <c r="A436" s="17"/>
      <c r="B436" s="1"/>
      <c r="C436" s="2"/>
      <c r="D436" s="2"/>
      <c r="E436" s="1"/>
      <c r="F436" s="1"/>
      <c r="G436" s="23"/>
      <c r="H436" s="23"/>
      <c r="I436" s="23"/>
      <c r="J436" s="24" t="str">
        <f t="shared" si="9"/>
        <v/>
      </c>
      <c r="K436" s="54"/>
      <c r="L436" s="57"/>
    </row>
    <row r="437" spans="1:12" ht="24.95" customHeight="1" x14ac:dyDescent="0.25">
      <c r="A437" s="17"/>
      <c r="B437" s="1"/>
      <c r="C437" s="2"/>
      <c r="D437" s="2"/>
      <c r="E437" s="1"/>
      <c r="F437" s="1"/>
      <c r="G437" s="23"/>
      <c r="H437" s="23"/>
      <c r="I437" s="23"/>
      <c r="J437" s="24" t="str">
        <f t="shared" si="9"/>
        <v/>
      </c>
      <c r="K437" s="54"/>
      <c r="L437" s="57"/>
    </row>
    <row r="438" spans="1:12" ht="24.95" customHeight="1" x14ac:dyDescent="0.25">
      <c r="A438" s="17"/>
      <c r="B438" s="1"/>
      <c r="C438" s="2"/>
      <c r="D438" s="2"/>
      <c r="E438" s="1"/>
      <c r="F438" s="1"/>
      <c r="G438" s="23"/>
      <c r="H438" s="23"/>
      <c r="I438" s="23"/>
      <c r="J438" s="24" t="str">
        <f t="shared" si="9"/>
        <v/>
      </c>
      <c r="K438" s="54"/>
      <c r="L438" s="57"/>
    </row>
    <row r="439" spans="1:12" ht="24.95" customHeight="1" x14ac:dyDescent="0.25">
      <c r="A439" s="17"/>
      <c r="B439" s="1"/>
      <c r="C439" s="2"/>
      <c r="D439" s="2"/>
      <c r="E439" s="1"/>
      <c r="F439" s="1"/>
      <c r="G439" s="23"/>
      <c r="H439" s="23"/>
      <c r="I439" s="23"/>
      <c r="J439" s="24" t="str">
        <f t="shared" si="9"/>
        <v/>
      </c>
      <c r="K439" s="54"/>
      <c r="L439" s="57"/>
    </row>
    <row r="440" spans="1:12" ht="24.95" customHeight="1" x14ac:dyDescent="0.25">
      <c r="A440" s="17"/>
      <c r="B440" s="1"/>
      <c r="C440" s="2"/>
      <c r="D440" s="2"/>
      <c r="E440" s="1"/>
      <c r="F440" s="1"/>
      <c r="G440" s="23"/>
      <c r="H440" s="23"/>
      <c r="I440" s="23"/>
      <c r="J440" s="24" t="str">
        <f t="shared" si="9"/>
        <v/>
      </c>
      <c r="K440" s="54"/>
      <c r="L440" s="57"/>
    </row>
    <row r="441" spans="1:12" ht="24.95" customHeight="1" x14ac:dyDescent="0.25">
      <c r="A441" s="17"/>
      <c r="B441" s="1"/>
      <c r="C441" s="2"/>
      <c r="D441" s="2"/>
      <c r="E441" s="1"/>
      <c r="F441" s="1"/>
      <c r="G441" s="23"/>
      <c r="H441" s="23"/>
      <c r="I441" s="23"/>
      <c r="J441" s="24" t="str">
        <f t="shared" si="9"/>
        <v/>
      </c>
      <c r="K441" s="54"/>
      <c r="L441" s="57"/>
    </row>
    <row r="442" spans="1:12" ht="24.95" customHeight="1" x14ac:dyDescent="0.25">
      <c r="A442" s="17"/>
      <c r="B442" s="1"/>
      <c r="C442" s="2"/>
      <c r="D442" s="2"/>
      <c r="E442" s="1"/>
      <c r="F442" s="1"/>
      <c r="G442" s="23"/>
      <c r="H442" s="23"/>
      <c r="I442" s="23"/>
      <c r="J442" s="24" t="str">
        <f t="shared" si="9"/>
        <v/>
      </c>
      <c r="K442" s="54"/>
      <c r="L442" s="57"/>
    </row>
    <row r="443" spans="1:12" ht="24.95" customHeight="1" x14ac:dyDescent="0.25">
      <c r="A443" s="17"/>
      <c r="B443" s="1"/>
      <c r="C443" s="2"/>
      <c r="D443" s="2"/>
      <c r="E443" s="1"/>
      <c r="F443" s="1"/>
      <c r="G443" s="23"/>
      <c r="H443" s="23"/>
      <c r="I443" s="23"/>
      <c r="J443" s="24" t="str">
        <f t="shared" si="9"/>
        <v/>
      </c>
      <c r="K443" s="54"/>
      <c r="L443" s="57"/>
    </row>
    <row r="444" spans="1:12" ht="24.95" customHeight="1" x14ac:dyDescent="0.25">
      <c r="A444" s="17"/>
      <c r="B444" s="1"/>
      <c r="C444" s="2"/>
      <c r="D444" s="2"/>
      <c r="E444" s="1"/>
      <c r="F444" s="1"/>
      <c r="G444" s="23"/>
      <c r="H444" s="23"/>
      <c r="I444" s="23"/>
      <c r="J444" s="24" t="str">
        <f t="shared" si="9"/>
        <v/>
      </c>
      <c r="K444" s="54"/>
      <c r="L444" s="57"/>
    </row>
    <row r="445" spans="1:12" ht="24.95" customHeight="1" x14ac:dyDescent="0.25">
      <c r="A445" s="17"/>
      <c r="B445" s="1"/>
      <c r="C445" s="2"/>
      <c r="D445" s="2"/>
      <c r="E445" s="1"/>
      <c r="F445" s="1"/>
      <c r="G445" s="23"/>
      <c r="H445" s="23"/>
      <c r="I445" s="23"/>
      <c r="J445" s="24" t="str">
        <f t="shared" si="9"/>
        <v/>
      </c>
      <c r="K445" s="54"/>
      <c r="L445" s="57"/>
    </row>
    <row r="446" spans="1:12" ht="24.95" customHeight="1" x14ac:dyDescent="0.25">
      <c r="A446" s="17"/>
      <c r="B446" s="1"/>
      <c r="C446" s="2"/>
      <c r="D446" s="2"/>
      <c r="E446" s="1"/>
      <c r="F446" s="1"/>
      <c r="G446" s="23"/>
      <c r="H446" s="23"/>
      <c r="I446" s="23"/>
      <c r="J446" s="24" t="str">
        <f t="shared" si="9"/>
        <v/>
      </c>
      <c r="K446" s="54"/>
      <c r="L446" s="57"/>
    </row>
    <row r="447" spans="1:12" ht="24.95" customHeight="1" x14ac:dyDescent="0.25">
      <c r="A447" s="17"/>
      <c r="B447" s="1"/>
      <c r="C447" s="2"/>
      <c r="D447" s="2"/>
      <c r="E447" s="1"/>
      <c r="F447" s="1"/>
      <c r="G447" s="23"/>
      <c r="H447" s="23"/>
      <c r="I447" s="23"/>
      <c r="J447" s="24" t="str">
        <f t="shared" si="9"/>
        <v/>
      </c>
      <c r="K447" s="54"/>
      <c r="L447" s="57"/>
    </row>
    <row r="448" spans="1:12" ht="24.95" customHeight="1" x14ac:dyDescent="0.25">
      <c r="A448" s="17"/>
      <c r="B448" s="1"/>
      <c r="C448" s="2"/>
      <c r="D448" s="2"/>
      <c r="E448" s="1"/>
      <c r="F448" s="1"/>
      <c r="G448" s="23"/>
      <c r="H448" s="23"/>
      <c r="I448" s="23"/>
      <c r="J448" s="24" t="str">
        <f t="shared" si="9"/>
        <v/>
      </c>
      <c r="K448" s="54"/>
      <c r="L448" s="57"/>
    </row>
    <row r="449" spans="1:12" ht="24.95" customHeight="1" x14ac:dyDescent="0.25">
      <c r="A449" s="17"/>
      <c r="B449" s="1"/>
      <c r="C449" s="2"/>
      <c r="D449" s="2"/>
      <c r="E449" s="1"/>
      <c r="F449" s="1"/>
      <c r="G449" s="23"/>
      <c r="H449" s="23"/>
      <c r="I449" s="23"/>
      <c r="J449" s="24" t="str">
        <f t="shared" si="9"/>
        <v/>
      </c>
      <c r="K449" s="54"/>
      <c r="L449" s="57"/>
    </row>
    <row r="450" spans="1:12" ht="24.95" customHeight="1" x14ac:dyDescent="0.25">
      <c r="A450" s="17"/>
      <c r="B450" s="1"/>
      <c r="C450" s="2"/>
      <c r="D450" s="2"/>
      <c r="E450" s="1"/>
      <c r="F450" s="1"/>
      <c r="G450" s="23"/>
      <c r="H450" s="23"/>
      <c r="I450" s="23"/>
      <c r="J450" s="24" t="str">
        <f t="shared" si="9"/>
        <v/>
      </c>
      <c r="K450" s="54"/>
      <c r="L450" s="57"/>
    </row>
    <row r="451" spans="1:12" ht="24.95" customHeight="1" x14ac:dyDescent="0.25">
      <c r="A451" s="17"/>
      <c r="B451" s="1"/>
      <c r="C451" s="2"/>
      <c r="D451" s="2"/>
      <c r="E451" s="1"/>
      <c r="F451" s="1"/>
      <c r="G451" s="23"/>
      <c r="H451" s="23"/>
      <c r="I451" s="23"/>
      <c r="J451" s="24" t="str">
        <f t="shared" si="9"/>
        <v/>
      </c>
      <c r="K451" s="54"/>
      <c r="L451" s="57"/>
    </row>
    <row r="452" spans="1:12" ht="24.95" customHeight="1" x14ac:dyDescent="0.25">
      <c r="A452" s="17"/>
      <c r="B452" s="1"/>
      <c r="C452" s="2"/>
      <c r="D452" s="2"/>
      <c r="E452" s="1"/>
      <c r="F452" s="1"/>
      <c r="G452" s="23"/>
      <c r="H452" s="23"/>
      <c r="I452" s="23"/>
      <c r="J452" s="24" t="str">
        <f t="shared" si="9"/>
        <v/>
      </c>
      <c r="K452" s="54"/>
      <c r="L452" s="57"/>
    </row>
    <row r="453" spans="1:12" ht="24.95" customHeight="1" x14ac:dyDescent="0.25">
      <c r="A453" s="17"/>
      <c r="B453" s="1"/>
      <c r="C453" s="2"/>
      <c r="D453" s="2"/>
      <c r="E453" s="1"/>
      <c r="F453" s="1"/>
      <c r="G453" s="23"/>
      <c r="H453" s="23"/>
      <c r="I453" s="23"/>
      <c r="J453" s="24" t="str">
        <f t="shared" si="9"/>
        <v/>
      </c>
      <c r="K453" s="54"/>
      <c r="L453" s="57"/>
    </row>
    <row r="454" spans="1:12" ht="24.95" customHeight="1" x14ac:dyDescent="0.25">
      <c r="A454" s="17"/>
      <c r="B454" s="1"/>
      <c r="C454" s="2"/>
      <c r="D454" s="2"/>
      <c r="E454" s="1"/>
      <c r="F454" s="1"/>
      <c r="G454" s="23"/>
      <c r="H454" s="23"/>
      <c r="I454" s="23"/>
      <c r="J454" s="24" t="str">
        <f t="shared" si="9"/>
        <v/>
      </c>
      <c r="K454" s="54"/>
      <c r="L454" s="57"/>
    </row>
    <row r="455" spans="1:12" ht="24.95" customHeight="1" x14ac:dyDescent="0.25">
      <c r="A455" s="17"/>
      <c r="B455" s="1"/>
      <c r="C455" s="2"/>
      <c r="D455" s="2"/>
      <c r="E455" s="1"/>
      <c r="F455" s="1"/>
      <c r="G455" s="23"/>
      <c r="H455" s="23"/>
      <c r="I455" s="23"/>
      <c r="J455" s="24" t="str">
        <f t="shared" si="9"/>
        <v/>
      </c>
      <c r="K455" s="54"/>
      <c r="L455" s="57"/>
    </row>
    <row r="456" spans="1:12" ht="24.95" customHeight="1" x14ac:dyDescent="0.25">
      <c r="A456" s="17"/>
      <c r="B456" s="1"/>
      <c r="C456" s="2"/>
      <c r="D456" s="2"/>
      <c r="E456" s="1"/>
      <c r="F456" s="1"/>
      <c r="G456" s="23"/>
      <c r="H456" s="23"/>
      <c r="I456" s="23"/>
      <c r="J456" s="24" t="str">
        <f t="shared" si="9"/>
        <v/>
      </c>
      <c r="K456" s="54"/>
      <c r="L456" s="57"/>
    </row>
    <row r="457" spans="1:12" ht="24.95" customHeight="1" x14ac:dyDescent="0.25">
      <c r="A457" s="17"/>
      <c r="B457" s="1"/>
      <c r="C457" s="2"/>
      <c r="D457" s="2"/>
      <c r="E457" s="1"/>
      <c r="F457" s="1"/>
      <c r="G457" s="23"/>
      <c r="H457" s="23"/>
      <c r="I457" s="23"/>
      <c r="J457" s="24" t="str">
        <f t="shared" si="9"/>
        <v/>
      </c>
      <c r="K457" s="54"/>
      <c r="L457" s="57"/>
    </row>
    <row r="458" spans="1:12" ht="24.95" customHeight="1" x14ac:dyDescent="0.25">
      <c r="A458" s="17"/>
      <c r="B458" s="1"/>
      <c r="C458" s="2"/>
      <c r="D458" s="2"/>
      <c r="E458" s="1"/>
      <c r="F458" s="1"/>
      <c r="G458" s="23"/>
      <c r="H458" s="23"/>
      <c r="I458" s="23"/>
      <c r="J458" s="24" t="str">
        <f t="shared" si="9"/>
        <v/>
      </c>
      <c r="K458" s="54"/>
      <c r="L458" s="57"/>
    </row>
    <row r="459" spans="1:12" ht="24.95" customHeight="1" x14ac:dyDescent="0.25">
      <c r="A459" s="17"/>
      <c r="B459" s="1"/>
      <c r="C459" s="2"/>
      <c r="D459" s="2"/>
      <c r="E459" s="1"/>
      <c r="F459" s="1"/>
      <c r="G459" s="23"/>
      <c r="H459" s="23"/>
      <c r="I459" s="23"/>
      <c r="J459" s="24" t="str">
        <f t="shared" si="9"/>
        <v/>
      </c>
      <c r="K459" s="54"/>
      <c r="L459" s="57"/>
    </row>
    <row r="460" spans="1:12" ht="24.95" customHeight="1" x14ac:dyDescent="0.25">
      <c r="A460" s="17"/>
      <c r="B460" s="1"/>
      <c r="C460" s="2"/>
      <c r="D460" s="2"/>
      <c r="E460" s="1"/>
      <c r="F460" s="1"/>
      <c r="G460" s="23"/>
      <c r="H460" s="23"/>
      <c r="I460" s="23"/>
      <c r="J460" s="24" t="str">
        <f t="shared" si="9"/>
        <v/>
      </c>
      <c r="K460" s="54"/>
      <c r="L460" s="57"/>
    </row>
    <row r="461" spans="1:12" ht="24.95" customHeight="1" x14ac:dyDescent="0.25">
      <c r="A461" s="17"/>
      <c r="B461" s="1"/>
      <c r="C461" s="2"/>
      <c r="D461" s="2"/>
      <c r="E461" s="1"/>
      <c r="F461" s="1"/>
      <c r="G461" s="23"/>
      <c r="H461" s="23"/>
      <c r="I461" s="23"/>
      <c r="J461" s="24" t="str">
        <f t="shared" si="9"/>
        <v/>
      </c>
      <c r="K461" s="54"/>
      <c r="L461" s="57"/>
    </row>
    <row r="462" spans="1:12" ht="24.95" customHeight="1" x14ac:dyDescent="0.25">
      <c r="A462" s="17"/>
      <c r="B462" s="1"/>
      <c r="C462" s="2"/>
      <c r="D462" s="2"/>
      <c r="E462" s="1"/>
      <c r="F462" s="1"/>
      <c r="G462" s="23"/>
      <c r="H462" s="23"/>
      <c r="I462" s="23"/>
      <c r="J462" s="24" t="str">
        <f t="shared" si="9"/>
        <v/>
      </c>
      <c r="K462" s="54"/>
      <c r="L462" s="57"/>
    </row>
    <row r="463" spans="1:12" ht="24.95" customHeight="1" x14ac:dyDescent="0.25">
      <c r="A463" s="17"/>
      <c r="B463" s="1"/>
      <c r="C463" s="2"/>
      <c r="D463" s="2"/>
      <c r="E463" s="1"/>
      <c r="F463" s="1"/>
      <c r="G463" s="23"/>
      <c r="H463" s="23"/>
      <c r="I463" s="23"/>
      <c r="J463" s="24" t="str">
        <f t="shared" si="9"/>
        <v/>
      </c>
      <c r="K463" s="54"/>
      <c r="L463" s="57"/>
    </row>
    <row r="464" spans="1:12" ht="24.95" customHeight="1" x14ac:dyDescent="0.25">
      <c r="A464" s="17"/>
      <c r="B464" s="1"/>
      <c r="C464" s="2"/>
      <c r="D464" s="2"/>
      <c r="E464" s="1"/>
      <c r="F464" s="1"/>
      <c r="G464" s="23"/>
      <c r="H464" s="23"/>
      <c r="I464" s="23"/>
      <c r="J464" s="24" t="str">
        <f t="shared" si="9"/>
        <v/>
      </c>
      <c r="K464" s="54"/>
      <c r="L464" s="57"/>
    </row>
    <row r="465" spans="1:12" ht="24.95" customHeight="1" x14ac:dyDescent="0.25">
      <c r="A465" s="17"/>
      <c r="B465" s="1"/>
      <c r="C465" s="2"/>
      <c r="D465" s="2"/>
      <c r="E465" s="1"/>
      <c r="F465" s="1"/>
      <c r="G465" s="23"/>
      <c r="H465" s="23"/>
      <c r="I465" s="23"/>
      <c r="J465" s="24" t="str">
        <f t="shared" si="9"/>
        <v/>
      </c>
      <c r="K465" s="54"/>
      <c r="L465" s="57"/>
    </row>
    <row r="466" spans="1:12" ht="24.95" customHeight="1" x14ac:dyDescent="0.25">
      <c r="A466" s="17"/>
      <c r="B466" s="1"/>
      <c r="C466" s="2"/>
      <c r="D466" s="2"/>
      <c r="E466" s="1"/>
      <c r="F466" s="1"/>
      <c r="G466" s="23"/>
      <c r="H466" s="23"/>
      <c r="I466" s="23"/>
      <c r="J466" s="24" t="str">
        <f t="shared" si="9"/>
        <v/>
      </c>
      <c r="K466" s="54"/>
      <c r="L466" s="57"/>
    </row>
    <row r="467" spans="1:12" ht="24.95" customHeight="1" x14ac:dyDescent="0.25">
      <c r="A467" s="17"/>
      <c r="B467" s="1"/>
      <c r="C467" s="2"/>
      <c r="D467" s="2"/>
      <c r="E467" s="1"/>
      <c r="F467" s="1"/>
      <c r="G467" s="23"/>
      <c r="H467" s="23"/>
      <c r="I467" s="23"/>
      <c r="J467" s="24" t="str">
        <f t="shared" si="9"/>
        <v/>
      </c>
      <c r="K467" s="54"/>
      <c r="L467" s="57"/>
    </row>
    <row r="468" spans="1:12" ht="24.95" customHeight="1" x14ac:dyDescent="0.25">
      <c r="A468" s="17"/>
      <c r="B468" s="1"/>
      <c r="C468" s="2"/>
      <c r="D468" s="2"/>
      <c r="E468" s="1"/>
      <c r="F468" s="1"/>
      <c r="G468" s="23"/>
      <c r="H468" s="23"/>
      <c r="I468" s="23"/>
      <c r="J468" s="24" t="str">
        <f t="shared" si="9"/>
        <v/>
      </c>
      <c r="K468" s="54"/>
      <c r="L468" s="57"/>
    </row>
    <row r="469" spans="1:12" ht="24.95" customHeight="1" x14ac:dyDescent="0.25">
      <c r="A469" s="17"/>
      <c r="B469" s="1"/>
      <c r="C469" s="2"/>
      <c r="D469" s="2"/>
      <c r="E469" s="1"/>
      <c r="F469" s="1"/>
      <c r="G469" s="23"/>
      <c r="H469" s="23"/>
      <c r="I469" s="23"/>
      <c r="J469" s="24" t="str">
        <f t="shared" si="9"/>
        <v/>
      </c>
      <c r="K469" s="54"/>
      <c r="L469" s="57"/>
    </row>
    <row r="470" spans="1:12" ht="24.95" customHeight="1" x14ac:dyDescent="0.25">
      <c r="A470" s="17"/>
      <c r="B470" s="1"/>
      <c r="C470" s="2"/>
      <c r="D470" s="2"/>
      <c r="E470" s="1"/>
      <c r="F470" s="1"/>
      <c r="G470" s="23"/>
      <c r="H470" s="23"/>
      <c r="I470" s="23"/>
      <c r="J470" s="24" t="str">
        <f t="shared" si="9"/>
        <v/>
      </c>
      <c r="K470" s="54"/>
      <c r="L470" s="57"/>
    </row>
    <row r="471" spans="1:12" ht="24.95" customHeight="1" x14ac:dyDescent="0.25">
      <c r="A471" s="17"/>
      <c r="B471" s="1"/>
      <c r="C471" s="2"/>
      <c r="D471" s="2"/>
      <c r="E471" s="1"/>
      <c r="F471" s="1"/>
      <c r="G471" s="23"/>
      <c r="H471" s="23"/>
      <c r="I471" s="23"/>
      <c r="J471" s="24" t="str">
        <f t="shared" si="9"/>
        <v/>
      </c>
      <c r="K471" s="54"/>
      <c r="L471" s="57"/>
    </row>
    <row r="472" spans="1:12" x14ac:dyDescent="0.25">
      <c r="A472" s="17"/>
      <c r="B472" s="1"/>
      <c r="C472" s="2"/>
      <c r="D472" s="2"/>
      <c r="E472" s="1"/>
      <c r="F472" s="1"/>
      <c r="G472" s="23"/>
      <c r="H472" s="23"/>
      <c r="I472" s="23"/>
      <c r="J472" s="24" t="str">
        <f t="shared" si="9"/>
        <v/>
      </c>
      <c r="K472" s="54"/>
      <c r="L472" s="57"/>
    </row>
    <row r="473" spans="1:12" x14ac:dyDescent="0.25">
      <c r="A473" s="17"/>
      <c r="B473" s="1"/>
      <c r="C473" s="2"/>
      <c r="D473" s="2"/>
      <c r="E473" s="1"/>
      <c r="F473" s="1"/>
      <c r="G473" s="23"/>
      <c r="H473" s="23"/>
      <c r="I473" s="23"/>
      <c r="J473" s="24" t="str">
        <f t="shared" si="9"/>
        <v/>
      </c>
      <c r="K473" s="54"/>
      <c r="L473" s="57"/>
    </row>
    <row r="474" spans="1:12" x14ac:dyDescent="0.25">
      <c r="A474" s="17"/>
      <c r="B474" s="1"/>
      <c r="C474" s="2"/>
      <c r="D474" s="2"/>
      <c r="E474" s="1"/>
      <c r="F474" s="1"/>
      <c r="G474" s="23"/>
      <c r="H474" s="23"/>
      <c r="I474" s="23"/>
      <c r="J474" s="24" t="str">
        <f t="shared" si="9"/>
        <v/>
      </c>
      <c r="K474" s="54"/>
      <c r="L474" s="57"/>
    </row>
    <row r="475" spans="1:12" x14ac:dyDescent="0.25">
      <c r="A475" s="17"/>
      <c r="B475" s="1"/>
      <c r="C475" s="2"/>
      <c r="D475" s="2"/>
      <c r="E475" s="1"/>
      <c r="F475" s="1"/>
      <c r="G475" s="23"/>
      <c r="H475" s="23"/>
      <c r="I475" s="23"/>
      <c r="J475" s="24" t="str">
        <f t="shared" si="9"/>
        <v/>
      </c>
      <c r="K475" s="54"/>
      <c r="L475" s="57"/>
    </row>
    <row r="476" spans="1:12" x14ac:dyDescent="0.25">
      <c r="A476" s="17"/>
      <c r="B476" s="1"/>
      <c r="C476" s="2"/>
      <c r="D476" s="2"/>
      <c r="E476" s="1"/>
      <c r="F476" s="1"/>
      <c r="G476" s="23"/>
      <c r="H476" s="23"/>
      <c r="I476" s="23"/>
      <c r="J476" s="24" t="str">
        <f t="shared" si="9"/>
        <v/>
      </c>
      <c r="K476" s="54"/>
      <c r="L476" s="57"/>
    </row>
    <row r="477" spans="1:12" x14ac:dyDescent="0.25">
      <c r="A477" s="17"/>
      <c r="B477" s="1"/>
      <c r="C477" s="2"/>
      <c r="D477" s="2"/>
      <c r="E477" s="1"/>
      <c r="F477" s="1"/>
      <c r="G477" s="23"/>
      <c r="H477" s="23"/>
      <c r="I477" s="23"/>
      <c r="J477" s="24" t="str">
        <f t="shared" si="9"/>
        <v/>
      </c>
      <c r="K477" s="54"/>
      <c r="L477" s="57"/>
    </row>
    <row r="478" spans="1:12" x14ac:dyDescent="0.25">
      <c r="A478" s="17"/>
      <c r="B478" s="1"/>
      <c r="C478" s="2"/>
      <c r="D478" s="2"/>
      <c r="E478" s="1"/>
      <c r="F478" s="1"/>
      <c r="G478" s="23"/>
      <c r="H478" s="23"/>
      <c r="I478" s="23"/>
      <c r="J478" s="24" t="str">
        <f t="shared" si="9"/>
        <v/>
      </c>
      <c r="K478" s="54"/>
      <c r="L478" s="57"/>
    </row>
    <row r="479" spans="1:12" x14ac:dyDescent="0.25">
      <c r="A479" s="17"/>
      <c r="B479" s="1"/>
      <c r="C479" s="2"/>
      <c r="D479" s="2"/>
      <c r="E479" s="1"/>
      <c r="F479" s="1"/>
      <c r="G479" s="23"/>
      <c r="H479" s="23"/>
      <c r="I479" s="23"/>
      <c r="J479" s="24" t="str">
        <f t="shared" si="9"/>
        <v/>
      </c>
      <c r="K479" s="54"/>
      <c r="L479" s="57"/>
    </row>
    <row r="480" spans="1:12" x14ac:dyDescent="0.25">
      <c r="A480" s="17"/>
      <c r="B480" s="1"/>
      <c r="C480" s="2"/>
      <c r="D480" s="2"/>
      <c r="E480" s="1"/>
      <c r="F480" s="1"/>
      <c r="G480" s="23"/>
      <c r="H480" s="23"/>
      <c r="I480" s="23"/>
      <c r="J480" s="24" t="str">
        <f t="shared" si="9"/>
        <v/>
      </c>
      <c r="K480" s="54"/>
      <c r="L480" s="57"/>
    </row>
    <row r="481" spans="1:12" x14ac:dyDescent="0.25">
      <c r="A481" s="17"/>
      <c r="B481" s="1"/>
      <c r="C481" s="2"/>
      <c r="D481" s="2"/>
      <c r="E481" s="1"/>
      <c r="F481" s="1"/>
      <c r="G481" s="23"/>
      <c r="H481" s="23"/>
      <c r="I481" s="23"/>
      <c r="J481" s="24" t="str">
        <f t="shared" si="9"/>
        <v/>
      </c>
      <c r="K481" s="54"/>
      <c r="L481" s="57"/>
    </row>
    <row r="482" spans="1:12" x14ac:dyDescent="0.25">
      <c r="A482" s="17"/>
      <c r="B482" s="1"/>
      <c r="C482" s="2"/>
      <c r="D482" s="2"/>
      <c r="E482" s="1"/>
      <c r="F482" s="1"/>
      <c r="G482" s="23"/>
      <c r="H482" s="23"/>
      <c r="I482" s="23"/>
      <c r="J482" s="24" t="str">
        <f t="shared" si="9"/>
        <v/>
      </c>
      <c r="K482" s="54"/>
      <c r="L482" s="57"/>
    </row>
    <row r="483" spans="1:12" x14ac:dyDescent="0.25">
      <c r="A483" s="17"/>
      <c r="B483" s="1"/>
      <c r="C483" s="2"/>
      <c r="D483" s="2"/>
      <c r="E483" s="1"/>
      <c r="F483" s="1"/>
      <c r="G483" s="23"/>
      <c r="H483" s="23"/>
      <c r="I483" s="23"/>
      <c r="J483" s="24" t="str">
        <f t="shared" si="9"/>
        <v/>
      </c>
      <c r="K483" s="54"/>
      <c r="L483" s="57"/>
    </row>
    <row r="484" spans="1:12" x14ac:dyDescent="0.25">
      <c r="A484" s="17"/>
      <c r="B484" s="1"/>
      <c r="C484" s="2"/>
      <c r="D484" s="2"/>
      <c r="E484" s="1"/>
      <c r="F484" s="1"/>
      <c r="G484" s="23"/>
      <c r="H484" s="23"/>
      <c r="I484" s="23"/>
      <c r="J484" s="24" t="str">
        <f t="shared" si="9"/>
        <v/>
      </c>
      <c r="K484" s="54"/>
      <c r="L484" s="57"/>
    </row>
    <row r="485" spans="1:12" x14ac:dyDescent="0.25">
      <c r="A485" s="17"/>
      <c r="B485" s="1"/>
      <c r="C485" s="2"/>
      <c r="D485" s="2"/>
      <c r="E485" s="1"/>
      <c r="F485" s="1"/>
      <c r="G485" s="23"/>
      <c r="H485" s="23"/>
      <c r="I485" s="23"/>
      <c r="J485" s="24" t="str">
        <f t="shared" ref="J485:J535" si="10">IFERROR(H485/(H485+G485), "")</f>
        <v/>
      </c>
      <c r="K485" s="54"/>
      <c r="L485" s="57"/>
    </row>
    <row r="486" spans="1:12" x14ac:dyDescent="0.25">
      <c r="A486" s="17"/>
      <c r="B486" s="1"/>
      <c r="C486" s="2"/>
      <c r="D486" s="2"/>
      <c r="E486" s="1"/>
      <c r="F486" s="1"/>
      <c r="G486" s="23"/>
      <c r="H486" s="23"/>
      <c r="I486" s="23"/>
      <c r="J486" s="24" t="str">
        <f t="shared" si="10"/>
        <v/>
      </c>
      <c r="K486" s="54"/>
      <c r="L486" s="57"/>
    </row>
    <row r="487" spans="1:12" x14ac:dyDescent="0.25">
      <c r="A487" s="17"/>
      <c r="B487" s="1"/>
      <c r="C487" s="2"/>
      <c r="D487" s="2"/>
      <c r="E487" s="1"/>
      <c r="F487" s="1"/>
      <c r="G487" s="23"/>
      <c r="H487" s="23"/>
      <c r="I487" s="23"/>
      <c r="J487" s="24" t="str">
        <f t="shared" si="10"/>
        <v/>
      </c>
      <c r="K487" s="54"/>
      <c r="L487" s="57"/>
    </row>
    <row r="488" spans="1:12" x14ac:dyDescent="0.25">
      <c r="A488" s="17"/>
      <c r="B488" s="1"/>
      <c r="C488" s="2"/>
      <c r="D488" s="2"/>
      <c r="E488" s="1"/>
      <c r="F488" s="1"/>
      <c r="G488" s="23"/>
      <c r="H488" s="23"/>
      <c r="I488" s="23"/>
      <c r="J488" s="24" t="str">
        <f t="shared" si="10"/>
        <v/>
      </c>
      <c r="K488" s="54"/>
      <c r="L488" s="57"/>
    </row>
    <row r="489" spans="1:12" x14ac:dyDescent="0.25">
      <c r="A489" s="17"/>
      <c r="B489" s="1"/>
      <c r="C489" s="2"/>
      <c r="D489" s="2"/>
      <c r="E489" s="1"/>
      <c r="F489" s="1"/>
      <c r="G489" s="23"/>
      <c r="H489" s="23"/>
      <c r="I489" s="23"/>
      <c r="J489" s="24" t="str">
        <f t="shared" si="10"/>
        <v/>
      </c>
      <c r="K489" s="54"/>
      <c r="L489" s="57"/>
    </row>
    <row r="490" spans="1:12" x14ac:dyDescent="0.25">
      <c r="A490" s="17"/>
      <c r="B490" s="1"/>
      <c r="C490" s="2"/>
      <c r="D490" s="2"/>
      <c r="E490" s="1"/>
      <c r="F490" s="1"/>
      <c r="G490" s="23"/>
      <c r="H490" s="23"/>
      <c r="I490" s="23"/>
      <c r="J490" s="24" t="str">
        <f t="shared" si="10"/>
        <v/>
      </c>
      <c r="K490" s="54"/>
      <c r="L490" s="57"/>
    </row>
    <row r="491" spans="1:12" x14ac:dyDescent="0.25">
      <c r="A491" s="17"/>
      <c r="B491" s="1"/>
      <c r="C491" s="2"/>
      <c r="D491" s="2"/>
      <c r="E491" s="1"/>
      <c r="F491" s="1"/>
      <c r="G491" s="23"/>
      <c r="H491" s="23"/>
      <c r="I491" s="23"/>
      <c r="J491" s="24" t="str">
        <f t="shared" si="10"/>
        <v/>
      </c>
      <c r="K491" s="54"/>
      <c r="L491" s="57"/>
    </row>
    <row r="492" spans="1:12" x14ac:dyDescent="0.25">
      <c r="A492" s="17"/>
      <c r="B492" s="1"/>
      <c r="C492" s="2"/>
      <c r="D492" s="2"/>
      <c r="E492" s="1"/>
      <c r="F492" s="1"/>
      <c r="G492" s="23"/>
      <c r="H492" s="23"/>
      <c r="I492" s="23"/>
      <c r="J492" s="24" t="str">
        <f t="shared" si="10"/>
        <v/>
      </c>
      <c r="K492" s="54"/>
      <c r="L492" s="57"/>
    </row>
    <row r="493" spans="1:12" x14ac:dyDescent="0.25">
      <c r="A493" s="17"/>
      <c r="B493" s="1"/>
      <c r="C493" s="2"/>
      <c r="D493" s="2"/>
      <c r="E493" s="1"/>
      <c r="F493" s="1"/>
      <c r="G493" s="23"/>
      <c r="H493" s="23"/>
      <c r="I493" s="23"/>
      <c r="J493" s="24" t="str">
        <f t="shared" si="10"/>
        <v/>
      </c>
      <c r="K493" s="54"/>
      <c r="L493" s="57"/>
    </row>
    <row r="494" spans="1:12" x14ac:dyDescent="0.25">
      <c r="A494" s="17"/>
      <c r="B494" s="1"/>
      <c r="C494" s="2"/>
      <c r="D494" s="2"/>
      <c r="E494" s="1"/>
      <c r="F494" s="1"/>
      <c r="G494" s="23"/>
      <c r="H494" s="23"/>
      <c r="I494" s="23"/>
      <c r="J494" s="24" t="str">
        <f t="shared" si="10"/>
        <v/>
      </c>
      <c r="K494" s="54"/>
      <c r="L494" s="57"/>
    </row>
    <row r="495" spans="1:12" x14ac:dyDescent="0.25">
      <c r="A495" s="17"/>
      <c r="B495" s="1"/>
      <c r="C495" s="2"/>
      <c r="D495" s="2"/>
      <c r="E495" s="1"/>
      <c r="F495" s="1"/>
      <c r="G495" s="23"/>
      <c r="H495" s="23"/>
      <c r="I495" s="23"/>
      <c r="J495" s="24" t="str">
        <f t="shared" si="10"/>
        <v/>
      </c>
      <c r="K495" s="54"/>
      <c r="L495" s="57"/>
    </row>
    <row r="496" spans="1:12" x14ac:dyDescent="0.25">
      <c r="A496" s="17"/>
      <c r="B496" s="1"/>
      <c r="C496" s="2"/>
      <c r="D496" s="2"/>
      <c r="E496" s="1"/>
      <c r="F496" s="1"/>
      <c r="G496" s="23"/>
      <c r="H496" s="23"/>
      <c r="I496" s="23"/>
      <c r="J496" s="24" t="str">
        <f t="shared" si="10"/>
        <v/>
      </c>
      <c r="K496" s="54"/>
      <c r="L496" s="57"/>
    </row>
    <row r="497" spans="1:12" x14ac:dyDescent="0.25">
      <c r="A497" s="17"/>
      <c r="B497" s="1"/>
      <c r="C497" s="2"/>
      <c r="D497" s="2"/>
      <c r="E497" s="1"/>
      <c r="F497" s="1"/>
      <c r="G497" s="23"/>
      <c r="H497" s="23"/>
      <c r="I497" s="23"/>
      <c r="J497" s="24" t="str">
        <f t="shared" si="10"/>
        <v/>
      </c>
      <c r="K497" s="54"/>
      <c r="L497" s="57"/>
    </row>
    <row r="498" spans="1:12" x14ac:dyDescent="0.25">
      <c r="A498" s="17"/>
      <c r="B498" s="1"/>
      <c r="C498" s="2"/>
      <c r="D498" s="2"/>
      <c r="E498" s="1"/>
      <c r="F498" s="1"/>
      <c r="G498" s="23"/>
      <c r="H498" s="23"/>
      <c r="I498" s="23"/>
      <c r="J498" s="24" t="str">
        <f t="shared" si="10"/>
        <v/>
      </c>
      <c r="K498" s="54"/>
      <c r="L498" s="57"/>
    </row>
    <row r="499" spans="1:12" x14ac:dyDescent="0.25">
      <c r="A499" s="17"/>
      <c r="B499" s="1"/>
      <c r="C499" s="2"/>
      <c r="D499" s="2"/>
      <c r="E499" s="1"/>
      <c r="F499" s="1"/>
      <c r="G499" s="23"/>
      <c r="H499" s="23"/>
      <c r="I499" s="23"/>
      <c r="J499" s="24" t="str">
        <f t="shared" si="10"/>
        <v/>
      </c>
      <c r="K499" s="54"/>
      <c r="L499" s="57"/>
    </row>
    <row r="500" spans="1:12" x14ac:dyDescent="0.25">
      <c r="A500" s="17"/>
      <c r="B500" s="1"/>
      <c r="C500" s="2"/>
      <c r="D500" s="2"/>
      <c r="E500" s="1"/>
      <c r="F500" s="1"/>
      <c r="G500" s="23"/>
      <c r="H500" s="23"/>
      <c r="I500" s="23"/>
      <c r="J500" s="24" t="str">
        <f t="shared" si="10"/>
        <v/>
      </c>
      <c r="K500" s="54"/>
      <c r="L500" s="57"/>
    </row>
    <row r="501" spans="1:12" x14ac:dyDescent="0.25">
      <c r="A501" s="17"/>
      <c r="B501" s="1"/>
      <c r="C501" s="2"/>
      <c r="D501" s="2"/>
      <c r="E501" s="1"/>
      <c r="F501" s="1"/>
      <c r="G501" s="23"/>
      <c r="H501" s="23"/>
      <c r="I501" s="23"/>
      <c r="J501" s="24" t="str">
        <f t="shared" si="10"/>
        <v/>
      </c>
      <c r="K501" s="54"/>
      <c r="L501" s="57"/>
    </row>
    <row r="502" spans="1:12" x14ac:dyDescent="0.25">
      <c r="A502" s="17"/>
      <c r="B502" s="1"/>
      <c r="C502" s="2"/>
      <c r="D502" s="2"/>
      <c r="E502" s="1"/>
      <c r="F502" s="1"/>
      <c r="G502" s="23"/>
      <c r="H502" s="23"/>
      <c r="I502" s="23"/>
      <c r="J502" s="24" t="str">
        <f t="shared" si="10"/>
        <v/>
      </c>
      <c r="K502" s="54"/>
      <c r="L502" s="57"/>
    </row>
    <row r="503" spans="1:12" x14ac:dyDescent="0.25">
      <c r="A503" s="17"/>
      <c r="B503" s="1"/>
      <c r="C503" s="2"/>
      <c r="D503" s="2"/>
      <c r="E503" s="1"/>
      <c r="F503" s="1"/>
      <c r="G503" s="23"/>
      <c r="H503" s="23"/>
      <c r="I503" s="23"/>
      <c r="J503" s="24" t="str">
        <f t="shared" si="10"/>
        <v/>
      </c>
      <c r="K503" s="54"/>
      <c r="L503" s="57"/>
    </row>
    <row r="504" spans="1:12" x14ac:dyDescent="0.25">
      <c r="A504" s="17"/>
      <c r="B504" s="1"/>
      <c r="C504" s="2"/>
      <c r="D504" s="2"/>
      <c r="E504" s="1"/>
      <c r="F504" s="1"/>
      <c r="G504" s="23"/>
      <c r="H504" s="23"/>
      <c r="I504" s="23"/>
      <c r="J504" s="24" t="str">
        <f t="shared" si="10"/>
        <v/>
      </c>
      <c r="K504" s="54"/>
      <c r="L504" s="57"/>
    </row>
    <row r="505" spans="1:12" x14ac:dyDescent="0.25">
      <c r="A505" s="17"/>
      <c r="B505" s="1"/>
      <c r="C505" s="2"/>
      <c r="D505" s="2"/>
      <c r="E505" s="1"/>
      <c r="F505" s="1"/>
      <c r="G505" s="23"/>
      <c r="H505" s="23"/>
      <c r="I505" s="23"/>
      <c r="J505" s="24" t="str">
        <f t="shared" si="10"/>
        <v/>
      </c>
      <c r="K505" s="54"/>
      <c r="L505" s="57"/>
    </row>
    <row r="506" spans="1:12" x14ac:dyDescent="0.25">
      <c r="A506" s="17"/>
      <c r="B506" s="1"/>
      <c r="C506" s="2"/>
      <c r="D506" s="2"/>
      <c r="E506" s="1"/>
      <c r="F506" s="1"/>
      <c r="G506" s="23"/>
      <c r="H506" s="23"/>
      <c r="I506" s="23"/>
      <c r="J506" s="24" t="str">
        <f t="shared" si="10"/>
        <v/>
      </c>
      <c r="K506" s="54"/>
      <c r="L506" s="57"/>
    </row>
    <row r="507" spans="1:12" x14ac:dyDescent="0.25">
      <c r="A507" s="17"/>
      <c r="B507" s="1"/>
      <c r="C507" s="2"/>
      <c r="D507" s="2"/>
      <c r="E507" s="1"/>
      <c r="F507" s="1"/>
      <c r="G507" s="23"/>
      <c r="H507" s="23"/>
      <c r="I507" s="23"/>
      <c r="J507" s="24" t="str">
        <f t="shared" si="10"/>
        <v/>
      </c>
      <c r="K507" s="54"/>
      <c r="L507" s="57"/>
    </row>
    <row r="508" spans="1:12" x14ac:dyDescent="0.25">
      <c r="A508" s="17"/>
      <c r="B508" s="1"/>
      <c r="C508" s="2"/>
      <c r="D508" s="2"/>
      <c r="E508" s="1"/>
      <c r="F508" s="1"/>
      <c r="G508" s="23"/>
      <c r="H508" s="23"/>
      <c r="I508" s="23"/>
      <c r="J508" s="24" t="str">
        <f t="shared" si="10"/>
        <v/>
      </c>
      <c r="K508" s="54"/>
      <c r="L508" s="57"/>
    </row>
    <row r="509" spans="1:12" x14ac:dyDescent="0.25">
      <c r="A509" s="17"/>
      <c r="B509" s="1"/>
      <c r="C509" s="2"/>
      <c r="D509" s="2"/>
      <c r="E509" s="1"/>
      <c r="F509" s="1"/>
      <c r="G509" s="23"/>
      <c r="H509" s="23"/>
      <c r="I509" s="23"/>
      <c r="J509" s="24" t="str">
        <f t="shared" si="10"/>
        <v/>
      </c>
      <c r="K509" s="54"/>
      <c r="L509" s="57"/>
    </row>
    <row r="510" spans="1:12" x14ac:dyDescent="0.25">
      <c r="A510" s="17"/>
      <c r="B510" s="1"/>
      <c r="C510" s="2"/>
      <c r="D510" s="2"/>
      <c r="E510" s="1"/>
      <c r="F510" s="1"/>
      <c r="G510" s="23"/>
      <c r="H510" s="23"/>
      <c r="I510" s="23"/>
      <c r="J510" s="24" t="str">
        <f t="shared" si="10"/>
        <v/>
      </c>
      <c r="K510" s="54"/>
      <c r="L510" s="57"/>
    </row>
    <row r="511" spans="1:12" x14ac:dyDescent="0.25">
      <c r="A511" s="17"/>
      <c r="B511" s="1"/>
      <c r="C511" s="2"/>
      <c r="D511" s="2"/>
      <c r="E511" s="1"/>
      <c r="F511" s="1"/>
      <c r="G511" s="23"/>
      <c r="H511" s="23"/>
      <c r="I511" s="23"/>
      <c r="J511" s="24" t="str">
        <f t="shared" si="10"/>
        <v/>
      </c>
      <c r="K511" s="54"/>
      <c r="L511" s="57"/>
    </row>
    <row r="512" spans="1:12" x14ac:dyDescent="0.25">
      <c r="A512" s="17"/>
      <c r="B512" s="1"/>
      <c r="C512" s="2"/>
      <c r="D512" s="2"/>
      <c r="E512" s="1"/>
      <c r="F512" s="1"/>
      <c r="G512" s="23"/>
      <c r="H512" s="23"/>
      <c r="I512" s="23"/>
      <c r="J512" s="24" t="str">
        <f t="shared" si="10"/>
        <v/>
      </c>
      <c r="K512" s="54"/>
      <c r="L512" s="57"/>
    </row>
    <row r="513" spans="1:12" x14ac:dyDescent="0.25">
      <c r="A513" s="17"/>
      <c r="B513" s="1"/>
      <c r="C513" s="2"/>
      <c r="D513" s="2"/>
      <c r="E513" s="1"/>
      <c r="F513" s="1"/>
      <c r="G513" s="23"/>
      <c r="H513" s="23"/>
      <c r="I513" s="23"/>
      <c r="J513" s="24" t="str">
        <f t="shared" si="10"/>
        <v/>
      </c>
      <c r="K513" s="54"/>
      <c r="L513" s="57"/>
    </row>
    <row r="514" spans="1:12" x14ac:dyDescent="0.25">
      <c r="A514" s="17"/>
      <c r="B514" s="1"/>
      <c r="C514" s="2"/>
      <c r="D514" s="2"/>
      <c r="E514" s="1"/>
      <c r="F514" s="1"/>
      <c r="G514" s="23"/>
      <c r="H514" s="23"/>
      <c r="I514" s="23"/>
      <c r="J514" s="24" t="str">
        <f t="shared" si="10"/>
        <v/>
      </c>
      <c r="K514" s="54"/>
      <c r="L514" s="57"/>
    </row>
    <row r="515" spans="1:12" x14ac:dyDescent="0.25">
      <c r="A515" s="17"/>
      <c r="B515" s="1"/>
      <c r="C515" s="2"/>
      <c r="D515" s="2"/>
      <c r="E515" s="1"/>
      <c r="F515" s="1"/>
      <c r="G515" s="23"/>
      <c r="H515" s="23"/>
      <c r="I515" s="23"/>
      <c r="J515" s="24" t="str">
        <f t="shared" si="10"/>
        <v/>
      </c>
      <c r="K515" s="54"/>
      <c r="L515" s="57"/>
    </row>
    <row r="516" spans="1:12" x14ac:dyDescent="0.25">
      <c r="A516" s="17"/>
      <c r="B516" s="1"/>
      <c r="C516" s="2"/>
      <c r="D516" s="2"/>
      <c r="E516" s="1"/>
      <c r="F516" s="1"/>
      <c r="G516" s="23"/>
      <c r="H516" s="23"/>
      <c r="I516" s="23"/>
      <c r="J516" s="24" t="str">
        <f t="shared" si="10"/>
        <v/>
      </c>
      <c r="K516" s="54"/>
      <c r="L516" s="57"/>
    </row>
    <row r="517" spans="1:12" x14ac:dyDescent="0.25">
      <c r="A517" s="17"/>
      <c r="B517" s="1"/>
      <c r="C517" s="2"/>
      <c r="D517" s="2"/>
      <c r="E517" s="1"/>
      <c r="F517" s="1"/>
      <c r="G517" s="23"/>
      <c r="H517" s="23"/>
      <c r="I517" s="23"/>
      <c r="J517" s="24" t="str">
        <f t="shared" si="10"/>
        <v/>
      </c>
      <c r="K517" s="54"/>
      <c r="L517" s="57"/>
    </row>
    <row r="518" spans="1:12" x14ac:dyDescent="0.25">
      <c r="A518" s="17"/>
      <c r="B518" s="1"/>
      <c r="C518" s="2"/>
      <c r="D518" s="2"/>
      <c r="E518" s="1"/>
      <c r="F518" s="1"/>
      <c r="G518" s="23"/>
      <c r="H518" s="23"/>
      <c r="I518" s="23"/>
      <c r="J518" s="24" t="str">
        <f t="shared" si="10"/>
        <v/>
      </c>
      <c r="K518" s="54"/>
      <c r="L518" s="57"/>
    </row>
    <row r="519" spans="1:12" x14ac:dyDescent="0.25">
      <c r="A519" s="17"/>
      <c r="B519" s="1"/>
      <c r="C519" s="2"/>
      <c r="D519" s="2"/>
      <c r="E519" s="1"/>
      <c r="F519" s="1"/>
      <c r="G519" s="23"/>
      <c r="H519" s="23"/>
      <c r="I519" s="23"/>
      <c r="J519" s="24" t="str">
        <f t="shared" si="10"/>
        <v/>
      </c>
      <c r="K519" s="54"/>
      <c r="L519" s="57"/>
    </row>
    <row r="520" spans="1:12" x14ac:dyDescent="0.25">
      <c r="A520" s="17"/>
      <c r="B520" s="1"/>
      <c r="C520" s="2"/>
      <c r="D520" s="2"/>
      <c r="E520" s="1"/>
      <c r="F520" s="1"/>
      <c r="G520" s="23"/>
      <c r="H520" s="23"/>
      <c r="I520" s="23"/>
      <c r="J520" s="24" t="str">
        <f t="shared" si="10"/>
        <v/>
      </c>
      <c r="K520" s="54"/>
      <c r="L520" s="57"/>
    </row>
    <row r="521" spans="1:12" x14ac:dyDescent="0.25">
      <c r="A521" s="17"/>
      <c r="B521" s="1"/>
      <c r="C521" s="2"/>
      <c r="D521" s="2"/>
      <c r="E521" s="1"/>
      <c r="F521" s="1"/>
      <c r="G521" s="23"/>
      <c r="H521" s="23"/>
      <c r="I521" s="23"/>
      <c r="J521" s="24" t="str">
        <f t="shared" si="10"/>
        <v/>
      </c>
      <c r="K521" s="54"/>
      <c r="L521" s="57"/>
    </row>
    <row r="522" spans="1:12" x14ac:dyDescent="0.25">
      <c r="A522" s="17"/>
      <c r="B522" s="1"/>
      <c r="C522" s="2"/>
      <c r="D522" s="2"/>
      <c r="E522" s="1"/>
      <c r="F522" s="1"/>
      <c r="G522" s="23"/>
      <c r="H522" s="23"/>
      <c r="I522" s="23"/>
      <c r="J522" s="24" t="str">
        <f t="shared" si="10"/>
        <v/>
      </c>
      <c r="K522" s="54"/>
      <c r="L522" s="57"/>
    </row>
    <row r="523" spans="1:12" x14ac:dyDescent="0.25">
      <c r="A523" s="17"/>
      <c r="B523" s="1"/>
      <c r="C523" s="2"/>
      <c r="D523" s="2"/>
      <c r="E523" s="1"/>
      <c r="F523" s="1"/>
      <c r="G523" s="23"/>
      <c r="H523" s="23"/>
      <c r="I523" s="23"/>
      <c r="J523" s="24" t="str">
        <f t="shared" si="10"/>
        <v/>
      </c>
      <c r="K523" s="54"/>
      <c r="L523" s="57"/>
    </row>
    <row r="524" spans="1:12" x14ac:dyDescent="0.25">
      <c r="A524" s="17"/>
      <c r="B524" s="1"/>
      <c r="C524" s="2"/>
      <c r="D524" s="2"/>
      <c r="E524" s="1"/>
      <c r="F524" s="1"/>
      <c r="G524" s="23"/>
      <c r="H524" s="23"/>
      <c r="I524" s="23"/>
      <c r="J524" s="24" t="str">
        <f t="shared" si="10"/>
        <v/>
      </c>
      <c r="K524" s="54"/>
      <c r="L524" s="57"/>
    </row>
    <row r="525" spans="1:12" x14ac:dyDescent="0.25">
      <c r="A525" s="17"/>
      <c r="B525" s="1"/>
      <c r="C525" s="2"/>
      <c r="D525" s="2"/>
      <c r="E525" s="1"/>
      <c r="F525" s="1"/>
      <c r="G525" s="23"/>
      <c r="H525" s="23"/>
      <c r="I525" s="23"/>
      <c r="J525" s="24" t="str">
        <f t="shared" si="10"/>
        <v/>
      </c>
      <c r="K525" s="54"/>
      <c r="L525" s="57"/>
    </row>
    <row r="526" spans="1:12" x14ac:dyDescent="0.25">
      <c r="A526" s="17"/>
      <c r="B526" s="1"/>
      <c r="C526" s="2"/>
      <c r="D526" s="2"/>
      <c r="E526" s="1"/>
      <c r="F526" s="1"/>
      <c r="G526" s="23"/>
      <c r="H526" s="23"/>
      <c r="I526" s="23"/>
      <c r="J526" s="24" t="str">
        <f t="shared" si="10"/>
        <v/>
      </c>
      <c r="K526" s="54"/>
      <c r="L526" s="57"/>
    </row>
    <row r="527" spans="1:12" x14ac:dyDescent="0.25">
      <c r="A527" s="17"/>
      <c r="B527" s="1"/>
      <c r="C527" s="2"/>
      <c r="D527" s="2"/>
      <c r="E527" s="1"/>
      <c r="F527" s="1"/>
      <c r="G527" s="23"/>
      <c r="H527" s="23"/>
      <c r="I527" s="23"/>
      <c r="J527" s="24" t="str">
        <f t="shared" si="10"/>
        <v/>
      </c>
      <c r="K527" s="54"/>
      <c r="L527" s="57"/>
    </row>
    <row r="528" spans="1:12" x14ac:dyDescent="0.25">
      <c r="A528" s="17"/>
      <c r="B528" s="1"/>
      <c r="C528" s="2"/>
      <c r="D528" s="2"/>
      <c r="E528" s="1"/>
      <c r="F528" s="1"/>
      <c r="G528" s="23"/>
      <c r="H528" s="23"/>
      <c r="I528" s="23"/>
      <c r="J528" s="24" t="str">
        <f t="shared" si="10"/>
        <v/>
      </c>
      <c r="K528" s="54"/>
      <c r="L528" s="57"/>
    </row>
    <row r="529" spans="1:12" x14ac:dyDescent="0.25">
      <c r="A529" s="17"/>
      <c r="B529" s="1"/>
      <c r="C529" s="2"/>
      <c r="D529" s="2"/>
      <c r="E529" s="1"/>
      <c r="F529" s="1"/>
      <c r="G529" s="23"/>
      <c r="H529" s="23"/>
      <c r="I529" s="23"/>
      <c r="J529" s="24" t="str">
        <f t="shared" si="10"/>
        <v/>
      </c>
      <c r="K529" s="54"/>
      <c r="L529" s="57"/>
    </row>
    <row r="530" spans="1:12" x14ac:dyDescent="0.25">
      <c r="A530" s="17"/>
      <c r="B530" s="1"/>
      <c r="C530" s="2"/>
      <c r="D530" s="2"/>
      <c r="E530" s="1"/>
      <c r="F530" s="1"/>
      <c r="G530" s="23"/>
      <c r="H530" s="23"/>
      <c r="I530" s="23"/>
      <c r="J530" s="24" t="str">
        <f t="shared" si="10"/>
        <v/>
      </c>
      <c r="K530" s="54"/>
      <c r="L530" s="57"/>
    </row>
    <row r="531" spans="1:12" x14ac:dyDescent="0.25">
      <c r="A531" s="17"/>
      <c r="B531" s="1"/>
      <c r="C531" s="2"/>
      <c r="D531" s="2"/>
      <c r="E531" s="1"/>
      <c r="F531" s="1"/>
      <c r="G531" s="23"/>
      <c r="H531" s="23"/>
      <c r="I531" s="23"/>
      <c r="J531" s="24" t="str">
        <f t="shared" si="10"/>
        <v/>
      </c>
      <c r="K531" s="54"/>
      <c r="L531" s="57"/>
    </row>
    <row r="532" spans="1:12" x14ac:dyDescent="0.25">
      <c r="A532" s="17"/>
      <c r="B532" s="1"/>
      <c r="C532" s="2"/>
      <c r="D532" s="2"/>
      <c r="E532" s="1"/>
      <c r="F532" s="1"/>
      <c r="G532" s="23"/>
      <c r="H532" s="23"/>
      <c r="I532" s="23"/>
      <c r="J532" s="24" t="str">
        <f t="shared" si="10"/>
        <v/>
      </c>
      <c r="K532" s="54"/>
      <c r="L532" s="57"/>
    </row>
    <row r="533" spans="1:12" x14ac:dyDescent="0.25">
      <c r="A533" s="17"/>
      <c r="B533" s="1"/>
      <c r="C533" s="2"/>
      <c r="D533" s="2"/>
      <c r="E533" s="1"/>
      <c r="F533" s="1"/>
      <c r="G533" s="23"/>
      <c r="H533" s="23"/>
      <c r="I533" s="23"/>
      <c r="J533" s="24" t="str">
        <f t="shared" si="10"/>
        <v/>
      </c>
      <c r="K533" s="54"/>
      <c r="L533" s="57"/>
    </row>
    <row r="534" spans="1:12" x14ac:dyDescent="0.25">
      <c r="A534" s="17"/>
      <c r="B534" s="1"/>
      <c r="C534" s="2"/>
      <c r="D534" s="2"/>
      <c r="E534" s="1"/>
      <c r="F534" s="1"/>
      <c r="G534" s="23"/>
      <c r="H534" s="23"/>
      <c r="I534" s="23"/>
      <c r="J534" s="24" t="str">
        <f t="shared" si="10"/>
        <v/>
      </c>
      <c r="K534" s="54"/>
      <c r="L534" s="57"/>
    </row>
    <row r="535" spans="1:12" x14ac:dyDescent="0.25">
      <c r="A535" s="17"/>
      <c r="B535" s="1"/>
      <c r="C535" s="2"/>
      <c r="D535" s="2"/>
      <c r="E535" s="1"/>
      <c r="F535" s="1"/>
      <c r="G535" s="23"/>
      <c r="H535" s="23"/>
      <c r="I535" s="23"/>
      <c r="J535" s="24" t="str">
        <f t="shared" si="10"/>
        <v/>
      </c>
      <c r="K535" s="54"/>
      <c r="L535" s="57"/>
    </row>
  </sheetData>
  <conditionalFormatting sqref="J140:J535">
    <cfRule type="cellIs" dxfId="1" priority="1" operator="lessThan">
      <formula>0.008</formula>
    </cfRule>
    <cfRule type="cellIs" dxfId="0" priority="2" operator="greaterThan">
      <formula>0.008</formula>
    </cfRule>
  </conditionalFormatting>
  <pageMargins left="0.7" right="0.7" top="0.75" bottom="0.75" header="0.3" footer="0.3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72E0148-B37E-4350-AC8E-15A05E6A84BB}">
          <x14:formula1>
            <xm:f>Data!$A$2:$A$11</xm:f>
          </x14:formula1>
          <xm:sqref>C2:C535</xm:sqref>
        </x14:dataValidation>
        <x14:dataValidation type="list" allowBlank="1" showInputMessage="1" showErrorMessage="1" xr:uid="{7456A966-85A9-4C88-A46B-FCDC7F4BC53F}">
          <x14:formula1>
            <xm:f>Data!$C$2:$C$3</xm:f>
          </x14:formula1>
          <xm:sqref>D220:D476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4B533-D101-4F0D-8DC3-A6E4A99F26E7}">
  <dimension ref="A1:AL351"/>
  <sheetViews>
    <sheetView showGridLines="0" zoomScale="60" zoomScaleNormal="60" workbookViewId="0">
      <selection activeCell="C16" sqref="C16"/>
    </sheetView>
  </sheetViews>
  <sheetFormatPr baseColWidth="10" defaultRowHeight="15" x14ac:dyDescent="0.25"/>
  <cols>
    <col min="1" max="1" width="2.7109375" customWidth="1"/>
    <col min="2" max="8" width="18.7109375" customWidth="1"/>
    <col min="9" max="9" width="3" style="22" customWidth="1"/>
    <col min="10" max="12" width="18.7109375" customWidth="1"/>
    <col min="13" max="15" width="18.7109375" style="5" customWidth="1"/>
    <col min="16" max="16" width="18.7109375" customWidth="1"/>
    <col min="17" max="17" width="5.7109375" customWidth="1"/>
    <col min="18" max="18" width="5.140625" customWidth="1"/>
    <col min="19" max="19" width="4.85546875" customWidth="1"/>
    <col min="20" max="22" width="18.7109375" customWidth="1"/>
    <col min="23" max="23" width="21.5703125" bestFit="1" customWidth="1"/>
    <col min="24" max="24" width="23.140625" customWidth="1"/>
    <col min="47" max="47" width="11.5703125" customWidth="1"/>
  </cols>
  <sheetData>
    <row r="1" spans="2:38" ht="24.95" customHeight="1" x14ac:dyDescent="0.25">
      <c r="M1"/>
      <c r="N1" s="6"/>
      <c r="O1" s="6"/>
      <c r="P1" s="6"/>
      <c r="Q1" s="6"/>
      <c r="R1" s="6"/>
      <c r="S1" s="6"/>
    </row>
    <row r="2" spans="2:38" ht="24.95" customHeight="1" x14ac:dyDescent="0.25"/>
    <row r="3" spans="2:38" ht="24.95" customHeight="1" x14ac:dyDescent="0.25"/>
    <row r="4" spans="2:38" ht="24.95" customHeight="1" x14ac:dyDescent="0.25"/>
    <row r="5" spans="2:38" ht="24.95" customHeight="1" x14ac:dyDescent="0.25"/>
    <row r="6" spans="2:38" ht="24.95" customHeight="1" x14ac:dyDescent="0.25"/>
    <row r="7" spans="2:38" ht="24.95" customHeight="1" thickBot="1" x14ac:dyDescent="0.3"/>
    <row r="8" spans="2:38" ht="45" customHeight="1" thickBot="1" x14ac:dyDescent="0.3">
      <c r="B8" s="10" t="s">
        <v>24</v>
      </c>
      <c r="C8" s="15" t="s">
        <v>48</v>
      </c>
      <c r="D8" s="15" t="s">
        <v>31</v>
      </c>
      <c r="E8" s="11" t="s">
        <v>26</v>
      </c>
      <c r="F8" s="11" t="s">
        <v>66</v>
      </c>
      <c r="G8" s="15" t="s">
        <v>34</v>
      </c>
      <c r="H8" s="12" t="s">
        <v>28</v>
      </c>
      <c r="I8" s="70" t="s">
        <v>84</v>
      </c>
      <c r="J8" s="10" t="s">
        <v>24</v>
      </c>
      <c r="K8" s="15" t="s">
        <v>30</v>
      </c>
      <c r="L8" s="15" t="s">
        <v>32</v>
      </c>
      <c r="M8" s="11" t="s">
        <v>26</v>
      </c>
      <c r="N8" s="11" t="s">
        <v>33</v>
      </c>
      <c r="O8" s="15" t="s">
        <v>35</v>
      </c>
      <c r="P8" s="12" t="s">
        <v>28</v>
      </c>
      <c r="AG8" s="76" t="s">
        <v>54</v>
      </c>
      <c r="AH8" s="77"/>
      <c r="AI8" s="76" t="s">
        <v>53</v>
      </c>
      <c r="AJ8" s="77"/>
      <c r="AK8" s="76" t="s">
        <v>55</v>
      </c>
      <c r="AL8" s="77"/>
    </row>
    <row r="9" spans="2:38" ht="24.95" customHeight="1" thickBot="1" x14ac:dyDescent="0.3">
      <c r="B9" s="8" t="s">
        <v>16</v>
      </c>
      <c r="C9" s="1">
        <v>14400</v>
      </c>
      <c r="D9" s="7">
        <f t="shared" ref="D9:D17" si="0">IFERROR(C9/E9,"")</f>
        <v>0.68571428571428572</v>
      </c>
      <c r="E9" s="1">
        <v>21000</v>
      </c>
      <c r="F9" s="11">
        <v>45</v>
      </c>
      <c r="G9" s="51">
        <f t="shared" ref="G9:G17" si="1">IFERROR(F9/(F9+C9), "")</f>
        <v>3.1152647975077881E-3</v>
      </c>
      <c r="H9" s="9">
        <v>8.0000000000000002E-3</v>
      </c>
      <c r="I9" s="22">
        <v>192</v>
      </c>
      <c r="J9" s="8" t="s">
        <v>16</v>
      </c>
      <c r="K9" s="1">
        <v>16000</v>
      </c>
      <c r="L9" s="7">
        <f t="shared" ref="L9:L17" si="2">IFERROR(K9/M9,"")</f>
        <v>0.88888888888888884</v>
      </c>
      <c r="M9" s="1">
        <v>18000</v>
      </c>
      <c r="N9" s="11">
        <v>70</v>
      </c>
      <c r="O9" s="7">
        <f>IFERROR(N9/(N9+K9), "")</f>
        <v>4.3559427504667085E-3</v>
      </c>
      <c r="P9" s="9">
        <v>8.0000000000000002E-3</v>
      </c>
    </row>
    <row r="10" spans="2:38" ht="24.95" customHeight="1" x14ac:dyDescent="0.25">
      <c r="B10" s="8" t="s">
        <v>17</v>
      </c>
      <c r="C10" s="1">
        <v>19200</v>
      </c>
      <c r="D10" s="7">
        <f t="shared" si="0"/>
        <v>0.91428571428571426</v>
      </c>
      <c r="E10" s="1">
        <v>21000</v>
      </c>
      <c r="F10" s="11">
        <v>75</v>
      </c>
      <c r="G10" s="51">
        <v>5.1000000000000004E-3</v>
      </c>
      <c r="H10" s="9">
        <v>8.0000000000000002E-3</v>
      </c>
      <c r="J10" s="8" t="s">
        <v>17</v>
      </c>
      <c r="K10" s="1">
        <v>16000</v>
      </c>
      <c r="L10" s="7">
        <f t="shared" si="2"/>
        <v>0.88888888888888884</v>
      </c>
      <c r="M10" s="60">
        <v>18000</v>
      </c>
      <c r="N10" s="11">
        <v>80</v>
      </c>
      <c r="O10" s="7">
        <f t="shared" ref="O10:O17" si="3">IFERROR(N10/(N10+K10), "")</f>
        <v>4.9751243781094526E-3</v>
      </c>
      <c r="P10" s="9">
        <v>8.0000000000000002E-3</v>
      </c>
      <c r="AG10" s="72" t="s">
        <v>56</v>
      </c>
      <c r="AH10" s="73"/>
      <c r="AI10" s="82"/>
      <c r="AJ10" s="83"/>
      <c r="AK10" s="72" t="s">
        <v>59</v>
      </c>
      <c r="AL10" s="73"/>
    </row>
    <row r="11" spans="2:38" ht="24.95" customHeight="1" thickBot="1" x14ac:dyDescent="0.3">
      <c r="B11" s="8" t="s">
        <v>18</v>
      </c>
      <c r="C11" s="1">
        <v>19200</v>
      </c>
      <c r="D11" s="7">
        <f t="shared" si="0"/>
        <v>0.91428571428571426</v>
      </c>
      <c r="E11" s="1">
        <v>21000</v>
      </c>
      <c r="F11" s="11">
        <v>85</v>
      </c>
      <c r="G11" s="51">
        <f t="shared" si="1"/>
        <v>4.4075706507648435E-3</v>
      </c>
      <c r="H11" s="9">
        <v>8.0000000000000002E-3</v>
      </c>
      <c r="J11" s="8" t="s">
        <v>18</v>
      </c>
      <c r="K11" s="1">
        <v>16000</v>
      </c>
      <c r="L11" s="7">
        <v>0.68569999999999998</v>
      </c>
      <c r="M11" s="1">
        <v>18000</v>
      </c>
      <c r="N11" s="11">
        <v>77</v>
      </c>
      <c r="O11" s="7">
        <f t="shared" si="3"/>
        <v>4.7894507681781424E-3</v>
      </c>
      <c r="P11" s="9">
        <v>8.0000000000000002E-3</v>
      </c>
      <c r="AC11" t="s">
        <v>29</v>
      </c>
      <c r="AG11" s="74"/>
      <c r="AH11" s="75"/>
      <c r="AI11" s="84"/>
      <c r="AJ11" s="85"/>
      <c r="AK11" s="74"/>
      <c r="AL11" s="75"/>
    </row>
    <row r="12" spans="2:38" ht="24.95" customHeight="1" x14ac:dyDescent="0.25">
      <c r="B12" s="8" t="s">
        <v>19</v>
      </c>
      <c r="C12" s="1">
        <v>19200</v>
      </c>
      <c r="D12" s="7">
        <f t="shared" si="0"/>
        <v>0.91428571428571426</v>
      </c>
      <c r="E12" s="1">
        <v>21000</v>
      </c>
      <c r="F12" s="11"/>
      <c r="G12" s="51"/>
      <c r="H12" s="9">
        <v>8.0000000000000002E-3</v>
      </c>
      <c r="J12" s="8" t="s">
        <v>19</v>
      </c>
      <c r="K12" s="1">
        <v>16</v>
      </c>
      <c r="L12" s="7">
        <f t="shared" si="2"/>
        <v>8.8888888888888893E-4</v>
      </c>
      <c r="M12" s="1">
        <v>18000</v>
      </c>
      <c r="N12" s="11"/>
      <c r="O12" s="7">
        <f t="shared" si="3"/>
        <v>0</v>
      </c>
      <c r="P12" s="9">
        <v>8.0000000000000002E-3</v>
      </c>
      <c r="AG12" s="72" t="s">
        <v>57</v>
      </c>
      <c r="AH12" s="73"/>
      <c r="AI12" s="86"/>
      <c r="AJ12" s="87"/>
      <c r="AK12" s="78" t="s">
        <v>61</v>
      </c>
      <c r="AL12" s="79"/>
    </row>
    <row r="13" spans="2:38" ht="24.95" customHeight="1" thickBot="1" x14ac:dyDescent="0.3">
      <c r="B13" s="8" t="s">
        <v>20</v>
      </c>
      <c r="C13" s="1">
        <v>14400</v>
      </c>
      <c r="D13" s="7">
        <f t="shared" si="0"/>
        <v>0.68571428571428572</v>
      </c>
      <c r="E13" s="1">
        <v>21000</v>
      </c>
      <c r="F13" s="11"/>
      <c r="G13" s="51">
        <f t="shared" si="1"/>
        <v>0</v>
      </c>
      <c r="H13" s="9">
        <v>8.0000000000000002E-3</v>
      </c>
      <c r="J13" s="8" t="s">
        <v>76</v>
      </c>
      <c r="K13" s="1"/>
      <c r="L13" s="7">
        <f t="shared" si="2"/>
        <v>0</v>
      </c>
      <c r="M13" s="1">
        <v>18000</v>
      </c>
      <c r="N13" s="11"/>
      <c r="O13" s="7" t="str">
        <f t="shared" si="3"/>
        <v/>
      </c>
      <c r="P13" s="9">
        <v>8.0000000000000002E-3</v>
      </c>
      <c r="AG13" s="74"/>
      <c r="AH13" s="75"/>
      <c r="AI13" s="88"/>
      <c r="AJ13" s="89"/>
      <c r="AK13" s="80"/>
      <c r="AL13" s="81"/>
    </row>
    <row r="14" spans="2:38" ht="24.95" customHeight="1" x14ac:dyDescent="0.25">
      <c r="B14" s="8" t="s">
        <v>21</v>
      </c>
      <c r="C14" s="1">
        <v>19200</v>
      </c>
      <c r="D14" s="7">
        <f t="shared" si="0"/>
        <v>0.91428571428571426</v>
      </c>
      <c r="E14" s="1">
        <v>21000</v>
      </c>
      <c r="F14" s="11"/>
      <c r="G14" s="51">
        <f t="shared" si="1"/>
        <v>0</v>
      </c>
      <c r="H14" s="9">
        <v>8.0000000000000002E-3</v>
      </c>
      <c r="J14" s="8" t="s">
        <v>21</v>
      </c>
      <c r="K14" s="1"/>
      <c r="L14" s="7">
        <f t="shared" si="2"/>
        <v>0</v>
      </c>
      <c r="M14" s="1">
        <v>18000</v>
      </c>
      <c r="N14" s="11"/>
      <c r="O14" s="7" t="str">
        <f t="shared" si="3"/>
        <v/>
      </c>
      <c r="P14" s="9">
        <v>8.0000000000000002E-3</v>
      </c>
      <c r="AG14" s="72" t="s">
        <v>58</v>
      </c>
      <c r="AH14" s="73"/>
      <c r="AI14" s="90"/>
      <c r="AJ14" s="91"/>
      <c r="AK14" s="72" t="s">
        <v>60</v>
      </c>
      <c r="AL14" s="73"/>
    </row>
    <row r="15" spans="2:38" ht="24.95" customHeight="1" thickBot="1" x14ac:dyDescent="0.3">
      <c r="B15" s="8" t="s">
        <v>22</v>
      </c>
      <c r="C15" s="1">
        <v>14400</v>
      </c>
      <c r="D15" s="7">
        <f t="shared" si="0"/>
        <v>0.68571428571428572</v>
      </c>
      <c r="E15" s="1">
        <v>21000</v>
      </c>
      <c r="F15" s="11"/>
      <c r="G15" s="51">
        <f t="shared" si="1"/>
        <v>0</v>
      </c>
      <c r="H15" s="9">
        <v>8.0000000000000002E-3</v>
      </c>
      <c r="J15" s="8" t="s">
        <v>22</v>
      </c>
      <c r="K15" s="1"/>
      <c r="L15" s="7">
        <f t="shared" si="2"/>
        <v>0</v>
      </c>
      <c r="M15" s="1">
        <v>18000</v>
      </c>
      <c r="N15" s="11"/>
      <c r="O15" s="7" t="str">
        <f t="shared" si="3"/>
        <v/>
      </c>
      <c r="P15" s="9">
        <v>8.0000000000000002E-3</v>
      </c>
      <c r="AG15" s="74"/>
      <c r="AH15" s="75"/>
      <c r="AI15" s="92"/>
      <c r="AJ15" s="93"/>
      <c r="AK15" s="74"/>
      <c r="AL15" s="75"/>
    </row>
    <row r="16" spans="2:38" ht="24.95" customHeight="1" x14ac:dyDescent="0.25">
      <c r="B16" s="8" t="s">
        <v>23</v>
      </c>
      <c r="C16" s="1">
        <v>14400</v>
      </c>
      <c r="D16" s="7">
        <f t="shared" si="0"/>
        <v>0.68571428571428572</v>
      </c>
      <c r="E16" s="1">
        <v>21000</v>
      </c>
      <c r="F16" s="11"/>
      <c r="G16" s="51">
        <f t="shared" si="1"/>
        <v>0</v>
      </c>
      <c r="H16" s="9">
        <v>8.0000000000000002E-3</v>
      </c>
      <c r="J16" s="8" t="s">
        <v>23</v>
      </c>
      <c r="K16" s="1"/>
      <c r="L16" s="7">
        <f t="shared" si="2"/>
        <v>0</v>
      </c>
      <c r="M16" s="1">
        <v>18000</v>
      </c>
      <c r="N16" s="11"/>
      <c r="O16" s="7" t="str">
        <f t="shared" si="3"/>
        <v/>
      </c>
      <c r="P16" s="9">
        <v>8.0000000000000002E-3</v>
      </c>
    </row>
    <row r="17" spans="1:16" ht="24.95" customHeight="1" x14ac:dyDescent="0.25">
      <c r="B17" s="13" t="s">
        <v>27</v>
      </c>
      <c r="C17" s="1"/>
      <c r="D17" s="7">
        <f t="shared" si="0"/>
        <v>0</v>
      </c>
      <c r="E17" s="2">
        <f>SUM(E9:E16)</f>
        <v>168000</v>
      </c>
      <c r="F17" s="11"/>
      <c r="G17" s="51" t="str">
        <f t="shared" si="1"/>
        <v/>
      </c>
      <c r="H17" s="14">
        <v>8.0000000000000002E-3</v>
      </c>
      <c r="J17" s="13" t="s">
        <v>27</v>
      </c>
      <c r="K17" s="2">
        <f>SUM(K9:K16)</f>
        <v>48016</v>
      </c>
      <c r="L17" s="7">
        <f t="shared" si="2"/>
        <v>0.33344444444444443</v>
      </c>
      <c r="M17" s="2">
        <f>SUM(M9:M16)</f>
        <v>144000</v>
      </c>
      <c r="N17" s="2">
        <f>SUM(N9:N16)</f>
        <v>227</v>
      </c>
      <c r="O17" s="7">
        <f t="shared" si="3"/>
        <v>4.7053458532844141E-3</v>
      </c>
      <c r="P17" s="14">
        <v>8.0000000000000002E-3</v>
      </c>
    </row>
    <row r="18" spans="1:16" ht="30" customHeight="1" x14ac:dyDescent="0.25"/>
    <row r="19" spans="1:16" ht="30" customHeight="1" x14ac:dyDescent="0.25"/>
    <row r="20" spans="1:16" ht="30" customHeight="1" x14ac:dyDescent="0.25"/>
    <row r="21" spans="1:16" ht="30" customHeight="1" x14ac:dyDescent="0.25"/>
    <row r="22" spans="1:16" ht="30" customHeight="1" x14ac:dyDescent="0.25"/>
    <row r="23" spans="1:16" ht="30" customHeight="1" x14ac:dyDescent="0.25"/>
    <row r="24" spans="1:16" ht="30" customHeight="1" x14ac:dyDescent="0.25"/>
    <row r="25" spans="1:16" ht="30" customHeight="1" x14ac:dyDescent="0.25"/>
    <row r="26" spans="1:16" ht="30" customHeight="1" x14ac:dyDescent="0.25"/>
    <row r="27" spans="1:16" ht="30" customHeight="1" x14ac:dyDescent="0.25"/>
    <row r="28" spans="1:16" ht="30" customHeight="1" x14ac:dyDescent="0.25">
      <c r="B28">
        <v>69</v>
      </c>
    </row>
    <row r="29" spans="1:16" ht="30" customHeight="1" x14ac:dyDescent="0.25"/>
    <row r="30" spans="1:16" ht="30" customHeight="1" x14ac:dyDescent="0.25">
      <c r="E30">
        <v>2</v>
      </c>
    </row>
    <row r="31" spans="1:16" ht="30" customHeight="1" x14ac:dyDescent="0.25"/>
    <row r="32" spans="1:16" ht="30" customHeight="1" x14ac:dyDescent="0.25">
      <c r="A32" t="s">
        <v>67</v>
      </c>
    </row>
    <row r="33" spans="2:2" ht="30" customHeight="1" x14ac:dyDescent="0.25"/>
    <row r="34" spans="2:2" ht="30" customHeight="1" x14ac:dyDescent="0.25"/>
    <row r="35" spans="2:2" ht="30" customHeight="1" x14ac:dyDescent="0.25"/>
    <row r="36" spans="2:2" ht="30" customHeight="1" x14ac:dyDescent="0.25">
      <c r="B36" s="16"/>
    </row>
    <row r="37" spans="2:2" ht="30" customHeight="1" x14ac:dyDescent="0.25">
      <c r="B37" s="16"/>
    </row>
    <row r="38" spans="2:2" ht="30" customHeight="1" x14ac:dyDescent="0.25">
      <c r="B38" s="16"/>
    </row>
    <row r="39" spans="2:2" ht="30" customHeight="1" x14ac:dyDescent="0.25">
      <c r="B39" s="16"/>
    </row>
    <row r="40" spans="2:2" ht="30" customHeight="1" x14ac:dyDescent="0.25">
      <c r="B40" s="16"/>
    </row>
    <row r="41" spans="2:2" ht="30" customHeight="1" x14ac:dyDescent="0.25">
      <c r="B41" s="16"/>
    </row>
    <row r="42" spans="2:2" ht="30" customHeight="1" x14ac:dyDescent="0.25">
      <c r="B42" s="16"/>
    </row>
    <row r="43" spans="2:2" ht="30" customHeight="1" x14ac:dyDescent="0.25">
      <c r="B43" s="16"/>
    </row>
    <row r="44" spans="2:2" ht="30" customHeight="1" x14ac:dyDescent="0.25">
      <c r="B44" s="16"/>
    </row>
    <row r="45" spans="2:2" ht="30" customHeight="1" x14ac:dyDescent="0.25">
      <c r="B45" s="16"/>
    </row>
    <row r="46" spans="2:2" ht="30" customHeight="1" x14ac:dyDescent="0.25">
      <c r="B46" s="16"/>
    </row>
    <row r="47" spans="2:2" ht="30" customHeight="1" x14ac:dyDescent="0.25">
      <c r="B47" s="16"/>
    </row>
    <row r="48" spans="2:2" ht="30" customHeight="1" x14ac:dyDescent="0.25">
      <c r="B48" s="16"/>
    </row>
    <row r="49" spans="2:2" ht="30" customHeight="1" x14ac:dyDescent="0.25">
      <c r="B49" s="16"/>
    </row>
    <row r="50" spans="2:2" ht="30" customHeight="1" x14ac:dyDescent="0.25">
      <c r="B50" s="16"/>
    </row>
    <row r="51" spans="2:2" ht="30" customHeight="1" x14ac:dyDescent="0.25">
      <c r="B51" s="16"/>
    </row>
    <row r="52" spans="2:2" ht="30" customHeight="1" x14ac:dyDescent="0.25">
      <c r="B52" s="16"/>
    </row>
    <row r="53" spans="2:2" ht="30" customHeight="1" x14ac:dyDescent="0.25">
      <c r="B53" s="16"/>
    </row>
    <row r="54" spans="2:2" ht="30" customHeight="1" x14ac:dyDescent="0.25">
      <c r="B54" s="16"/>
    </row>
    <row r="55" spans="2:2" ht="30" customHeight="1" x14ac:dyDescent="0.25">
      <c r="B55" s="16"/>
    </row>
    <row r="56" spans="2:2" ht="30" customHeight="1" x14ac:dyDescent="0.25">
      <c r="B56" s="16"/>
    </row>
    <row r="57" spans="2:2" ht="30" customHeight="1" x14ac:dyDescent="0.25">
      <c r="B57" s="16"/>
    </row>
    <row r="58" spans="2:2" ht="30" customHeight="1" x14ac:dyDescent="0.25">
      <c r="B58" s="16"/>
    </row>
    <row r="59" spans="2:2" ht="30" customHeight="1" x14ac:dyDescent="0.25">
      <c r="B59" s="16"/>
    </row>
    <row r="60" spans="2:2" ht="30" customHeight="1" x14ac:dyDescent="0.25">
      <c r="B60" s="16"/>
    </row>
    <row r="61" spans="2:2" ht="30" customHeight="1" x14ac:dyDescent="0.25">
      <c r="B61" s="16"/>
    </row>
    <row r="62" spans="2:2" ht="30" customHeight="1" x14ac:dyDescent="0.25">
      <c r="B62" s="16"/>
    </row>
    <row r="63" spans="2:2" ht="30" customHeight="1" x14ac:dyDescent="0.25">
      <c r="B63" s="16"/>
    </row>
    <row r="64" spans="2:2" ht="30" customHeight="1" x14ac:dyDescent="0.25">
      <c r="B64" s="16"/>
    </row>
    <row r="65" spans="2:2" ht="30" customHeight="1" x14ac:dyDescent="0.25">
      <c r="B65" s="16"/>
    </row>
    <row r="66" spans="2:2" ht="30" customHeight="1" x14ac:dyDescent="0.25">
      <c r="B66" s="16"/>
    </row>
    <row r="67" spans="2:2" ht="30" customHeight="1" x14ac:dyDescent="0.25">
      <c r="B67" s="16"/>
    </row>
    <row r="68" spans="2:2" ht="30" customHeight="1" x14ac:dyDescent="0.25">
      <c r="B68" s="16"/>
    </row>
    <row r="69" spans="2:2" ht="30" customHeight="1" x14ac:dyDescent="0.25">
      <c r="B69" s="16"/>
    </row>
    <row r="70" spans="2:2" ht="30" customHeight="1" x14ac:dyDescent="0.25">
      <c r="B70" s="16"/>
    </row>
    <row r="71" spans="2:2" ht="30" customHeight="1" x14ac:dyDescent="0.25">
      <c r="B71" s="16"/>
    </row>
    <row r="72" spans="2:2" ht="30" customHeight="1" x14ac:dyDescent="0.25">
      <c r="B72" s="16"/>
    </row>
    <row r="73" spans="2:2" ht="30" customHeight="1" x14ac:dyDescent="0.25">
      <c r="B73" s="16"/>
    </row>
    <row r="74" spans="2:2" ht="30" customHeight="1" x14ac:dyDescent="0.25">
      <c r="B74" s="16"/>
    </row>
    <row r="75" spans="2:2" ht="30" customHeight="1" x14ac:dyDescent="0.25">
      <c r="B75" s="16"/>
    </row>
    <row r="76" spans="2:2" ht="30" customHeight="1" x14ac:dyDescent="0.25">
      <c r="B76" s="16"/>
    </row>
    <row r="77" spans="2:2" ht="30" customHeight="1" x14ac:dyDescent="0.25">
      <c r="B77" s="16"/>
    </row>
    <row r="78" spans="2:2" ht="30" customHeight="1" x14ac:dyDescent="0.25">
      <c r="B78" s="16"/>
    </row>
    <row r="79" spans="2:2" ht="30" customHeight="1" x14ac:dyDescent="0.25">
      <c r="B79" s="16"/>
    </row>
    <row r="80" spans="2:2" ht="30" customHeight="1" x14ac:dyDescent="0.25">
      <c r="B80" s="16"/>
    </row>
    <row r="81" spans="2:2" ht="30" customHeight="1" x14ac:dyDescent="0.25">
      <c r="B81" s="16"/>
    </row>
    <row r="82" spans="2:2" ht="30" customHeight="1" x14ac:dyDescent="0.25">
      <c r="B82" s="16"/>
    </row>
    <row r="83" spans="2:2" ht="30" customHeight="1" x14ac:dyDescent="0.25">
      <c r="B83" s="16"/>
    </row>
    <row r="84" spans="2:2" ht="30" customHeight="1" x14ac:dyDescent="0.25">
      <c r="B84" s="16"/>
    </row>
    <row r="85" spans="2:2" ht="30" customHeight="1" x14ac:dyDescent="0.25">
      <c r="B85" s="16"/>
    </row>
    <row r="86" spans="2:2" ht="30" customHeight="1" x14ac:dyDescent="0.25">
      <c r="B86" s="16"/>
    </row>
    <row r="87" spans="2:2" ht="30" customHeight="1" x14ac:dyDescent="0.25">
      <c r="B87" s="16"/>
    </row>
    <row r="88" spans="2:2" ht="30" customHeight="1" x14ac:dyDescent="0.25">
      <c r="B88" s="16"/>
    </row>
    <row r="89" spans="2:2" ht="30" customHeight="1" x14ac:dyDescent="0.25">
      <c r="B89" s="16"/>
    </row>
    <row r="90" spans="2:2" ht="30" customHeight="1" x14ac:dyDescent="0.25">
      <c r="B90" s="16"/>
    </row>
    <row r="91" spans="2:2" ht="30" customHeight="1" x14ac:dyDescent="0.25">
      <c r="B91" s="16"/>
    </row>
    <row r="92" spans="2:2" ht="30" customHeight="1" x14ac:dyDescent="0.25">
      <c r="B92" s="16"/>
    </row>
    <row r="93" spans="2:2" ht="30" customHeight="1" x14ac:dyDescent="0.25">
      <c r="B93" s="16"/>
    </row>
    <row r="94" spans="2:2" ht="30" customHeight="1" x14ac:dyDescent="0.25">
      <c r="B94" s="16"/>
    </row>
    <row r="95" spans="2:2" ht="30" customHeight="1" x14ac:dyDescent="0.25">
      <c r="B95" s="16"/>
    </row>
    <row r="96" spans="2:2" ht="30" customHeight="1" x14ac:dyDescent="0.25">
      <c r="B96" s="16"/>
    </row>
    <row r="97" spans="2:2" ht="30" customHeight="1" x14ac:dyDescent="0.25">
      <c r="B97" s="16"/>
    </row>
    <row r="98" spans="2:2" ht="30" customHeight="1" x14ac:dyDescent="0.25">
      <c r="B98" s="16"/>
    </row>
    <row r="99" spans="2:2" ht="30" customHeight="1" x14ac:dyDescent="0.25">
      <c r="B99" s="16"/>
    </row>
    <row r="100" spans="2:2" ht="30" customHeight="1" x14ac:dyDescent="0.25">
      <c r="B100" s="16"/>
    </row>
    <row r="101" spans="2:2" ht="30" customHeight="1" x14ac:dyDescent="0.25">
      <c r="B101" s="16"/>
    </row>
    <row r="102" spans="2:2" ht="30" customHeight="1" x14ac:dyDescent="0.25">
      <c r="B102" s="16"/>
    </row>
    <row r="103" spans="2:2" ht="30" customHeight="1" x14ac:dyDescent="0.25">
      <c r="B103" s="16"/>
    </row>
    <row r="104" spans="2:2" ht="30" customHeight="1" x14ac:dyDescent="0.25">
      <c r="B104" s="16"/>
    </row>
    <row r="105" spans="2:2" ht="30" customHeight="1" x14ac:dyDescent="0.25">
      <c r="B105" s="16"/>
    </row>
    <row r="106" spans="2:2" ht="30" customHeight="1" x14ac:dyDescent="0.25">
      <c r="B106" s="16"/>
    </row>
    <row r="107" spans="2:2" ht="30" customHeight="1" x14ac:dyDescent="0.25">
      <c r="B107" s="16"/>
    </row>
    <row r="108" spans="2:2" ht="30" customHeight="1" x14ac:dyDescent="0.25">
      <c r="B108" s="16"/>
    </row>
    <row r="109" spans="2:2" ht="30" customHeight="1" x14ac:dyDescent="0.25">
      <c r="B109" s="16"/>
    </row>
    <row r="110" spans="2:2" ht="30" customHeight="1" x14ac:dyDescent="0.25">
      <c r="B110" s="16"/>
    </row>
    <row r="111" spans="2:2" ht="30" customHeight="1" x14ac:dyDescent="0.25">
      <c r="B111" s="16"/>
    </row>
    <row r="112" spans="2:2" ht="30" customHeight="1" x14ac:dyDescent="0.25">
      <c r="B112" s="16"/>
    </row>
    <row r="113" spans="2:2" ht="30" customHeight="1" x14ac:dyDescent="0.25">
      <c r="B113" s="16"/>
    </row>
    <row r="114" spans="2:2" ht="30" customHeight="1" x14ac:dyDescent="0.25">
      <c r="B114" s="16"/>
    </row>
    <row r="115" spans="2:2" ht="30" customHeight="1" x14ac:dyDescent="0.25">
      <c r="B115" s="16"/>
    </row>
    <row r="116" spans="2:2" ht="30" customHeight="1" x14ac:dyDescent="0.25">
      <c r="B116" s="16"/>
    </row>
    <row r="117" spans="2:2" ht="30" customHeight="1" x14ac:dyDescent="0.25">
      <c r="B117" s="16"/>
    </row>
    <row r="118" spans="2:2" ht="30" customHeight="1" x14ac:dyDescent="0.25">
      <c r="B118" s="16"/>
    </row>
    <row r="119" spans="2:2" ht="30" customHeight="1" x14ac:dyDescent="0.25">
      <c r="B119" s="16"/>
    </row>
    <row r="120" spans="2:2" ht="30" customHeight="1" x14ac:dyDescent="0.25">
      <c r="B120" s="16"/>
    </row>
    <row r="121" spans="2:2" ht="30" customHeight="1" x14ac:dyDescent="0.25">
      <c r="B121" s="16"/>
    </row>
    <row r="122" spans="2:2" ht="30" customHeight="1" x14ac:dyDescent="0.25">
      <c r="B122" s="16"/>
    </row>
    <row r="123" spans="2:2" ht="30" customHeight="1" x14ac:dyDescent="0.25">
      <c r="B123" s="16"/>
    </row>
    <row r="124" spans="2:2" ht="30" customHeight="1" x14ac:dyDescent="0.25">
      <c r="B124" s="16"/>
    </row>
    <row r="125" spans="2:2" ht="30" customHeight="1" x14ac:dyDescent="0.25">
      <c r="B125" s="16"/>
    </row>
    <row r="126" spans="2:2" ht="30" customHeight="1" x14ac:dyDescent="0.25">
      <c r="B126" s="16"/>
    </row>
    <row r="127" spans="2:2" ht="30" customHeight="1" x14ac:dyDescent="0.25">
      <c r="B127" s="16"/>
    </row>
    <row r="128" spans="2:2" ht="30" customHeight="1" x14ac:dyDescent="0.25">
      <c r="B128" s="16"/>
    </row>
    <row r="129" spans="2:2" ht="30" customHeight="1" x14ac:dyDescent="0.25">
      <c r="B129" s="16"/>
    </row>
    <row r="130" spans="2:2" ht="30" customHeight="1" x14ac:dyDescent="0.25">
      <c r="B130" s="16"/>
    </row>
    <row r="131" spans="2:2" ht="30" customHeight="1" x14ac:dyDescent="0.25">
      <c r="B131" s="16"/>
    </row>
    <row r="132" spans="2:2" ht="30" customHeight="1" x14ac:dyDescent="0.25">
      <c r="B132" s="16"/>
    </row>
    <row r="133" spans="2:2" ht="30" customHeight="1" x14ac:dyDescent="0.25">
      <c r="B133" s="16"/>
    </row>
    <row r="134" spans="2:2" ht="30" customHeight="1" x14ac:dyDescent="0.25">
      <c r="B134" s="16"/>
    </row>
    <row r="135" spans="2:2" ht="30" customHeight="1" x14ac:dyDescent="0.25">
      <c r="B135" s="16"/>
    </row>
    <row r="136" spans="2:2" ht="30" customHeight="1" x14ac:dyDescent="0.25">
      <c r="B136" s="16"/>
    </row>
    <row r="137" spans="2:2" ht="30" customHeight="1" x14ac:dyDescent="0.25">
      <c r="B137" s="16"/>
    </row>
    <row r="138" spans="2:2" ht="30" customHeight="1" x14ac:dyDescent="0.25">
      <c r="B138" s="16"/>
    </row>
    <row r="139" spans="2:2" ht="30" customHeight="1" x14ac:dyDescent="0.25">
      <c r="B139" s="16"/>
    </row>
    <row r="140" spans="2:2" ht="30" customHeight="1" x14ac:dyDescent="0.25">
      <c r="B140" s="16"/>
    </row>
    <row r="141" spans="2:2" ht="30" customHeight="1" x14ac:dyDescent="0.25">
      <c r="B141" s="16"/>
    </row>
    <row r="142" spans="2:2" ht="30" customHeight="1" x14ac:dyDescent="0.25">
      <c r="B142" s="16"/>
    </row>
    <row r="143" spans="2:2" ht="30" customHeight="1" x14ac:dyDescent="0.25">
      <c r="B143" s="16"/>
    </row>
    <row r="144" spans="2:2" ht="30" customHeight="1" x14ac:dyDescent="0.25">
      <c r="B144" s="16"/>
    </row>
    <row r="145" spans="2:2" ht="30" customHeight="1" x14ac:dyDescent="0.25">
      <c r="B145" s="16"/>
    </row>
    <row r="146" spans="2:2" ht="30" customHeight="1" x14ac:dyDescent="0.25">
      <c r="B146" s="16"/>
    </row>
    <row r="147" spans="2:2" ht="30" customHeight="1" x14ac:dyDescent="0.25">
      <c r="B147" s="16"/>
    </row>
    <row r="148" spans="2:2" ht="30" customHeight="1" x14ac:dyDescent="0.25">
      <c r="B148" s="16"/>
    </row>
    <row r="149" spans="2:2" ht="30" customHeight="1" x14ac:dyDescent="0.25">
      <c r="B149" s="16"/>
    </row>
    <row r="150" spans="2:2" ht="30" customHeight="1" x14ac:dyDescent="0.25">
      <c r="B150" s="16"/>
    </row>
    <row r="151" spans="2:2" ht="30" customHeight="1" x14ac:dyDescent="0.25">
      <c r="B151" s="16"/>
    </row>
    <row r="152" spans="2:2" ht="30" customHeight="1" x14ac:dyDescent="0.25">
      <c r="B152" s="16"/>
    </row>
    <row r="153" spans="2:2" ht="30" customHeight="1" x14ac:dyDescent="0.25">
      <c r="B153" s="16"/>
    </row>
    <row r="154" spans="2:2" ht="30" customHeight="1" x14ac:dyDescent="0.25">
      <c r="B154" s="16"/>
    </row>
    <row r="155" spans="2:2" ht="30" customHeight="1" x14ac:dyDescent="0.25">
      <c r="B155" s="16"/>
    </row>
    <row r="156" spans="2:2" ht="30" customHeight="1" x14ac:dyDescent="0.25">
      <c r="B156" s="16"/>
    </row>
    <row r="157" spans="2:2" ht="30" customHeight="1" x14ac:dyDescent="0.25">
      <c r="B157" s="16"/>
    </row>
    <row r="158" spans="2:2" ht="30" customHeight="1" x14ac:dyDescent="0.25">
      <c r="B158" s="16"/>
    </row>
    <row r="159" spans="2:2" ht="30" customHeight="1" x14ac:dyDescent="0.25">
      <c r="B159" s="16"/>
    </row>
    <row r="160" spans="2:2" ht="30" customHeight="1" x14ac:dyDescent="0.25">
      <c r="B160" s="16"/>
    </row>
    <row r="161" spans="2:2" ht="30" customHeight="1" x14ac:dyDescent="0.25">
      <c r="B161" s="16"/>
    </row>
    <row r="162" spans="2:2" ht="30" customHeight="1" x14ac:dyDescent="0.25">
      <c r="B162" s="16"/>
    </row>
    <row r="163" spans="2:2" ht="30" customHeight="1" x14ac:dyDescent="0.25">
      <c r="B163" s="16"/>
    </row>
    <row r="164" spans="2:2" ht="30" customHeight="1" x14ac:dyDescent="0.25">
      <c r="B164" s="16"/>
    </row>
    <row r="165" spans="2:2" ht="30" customHeight="1" x14ac:dyDescent="0.25">
      <c r="B165" s="16"/>
    </row>
    <row r="166" spans="2:2" ht="30" customHeight="1" x14ac:dyDescent="0.25">
      <c r="B166" s="16"/>
    </row>
    <row r="167" spans="2:2" ht="30" customHeight="1" x14ac:dyDescent="0.25">
      <c r="B167" s="16"/>
    </row>
    <row r="168" spans="2:2" ht="30" customHeight="1" x14ac:dyDescent="0.25">
      <c r="B168" s="16"/>
    </row>
    <row r="169" spans="2:2" ht="30" customHeight="1" x14ac:dyDescent="0.25">
      <c r="B169" s="16"/>
    </row>
    <row r="170" spans="2:2" ht="30" customHeight="1" x14ac:dyDescent="0.25">
      <c r="B170" s="16"/>
    </row>
    <row r="171" spans="2:2" ht="30" customHeight="1" x14ac:dyDescent="0.25">
      <c r="B171" s="16"/>
    </row>
    <row r="172" spans="2:2" ht="30" customHeight="1" x14ac:dyDescent="0.25">
      <c r="B172" s="16"/>
    </row>
    <row r="173" spans="2:2" ht="30" customHeight="1" x14ac:dyDescent="0.25">
      <c r="B173" s="16"/>
    </row>
    <row r="174" spans="2:2" ht="30" customHeight="1" x14ac:dyDescent="0.25">
      <c r="B174" s="16"/>
    </row>
    <row r="175" spans="2:2" ht="30" customHeight="1" x14ac:dyDescent="0.25">
      <c r="B175" s="16"/>
    </row>
    <row r="176" spans="2:2" ht="30" customHeight="1" x14ac:dyDescent="0.25">
      <c r="B176" s="16"/>
    </row>
    <row r="177" spans="2:2" ht="30" customHeight="1" x14ac:dyDescent="0.25">
      <c r="B177" s="16"/>
    </row>
    <row r="178" spans="2:2" ht="30" customHeight="1" x14ac:dyDescent="0.25">
      <c r="B178" s="16"/>
    </row>
    <row r="179" spans="2:2" ht="30" customHeight="1" x14ac:dyDescent="0.25">
      <c r="B179" s="16"/>
    </row>
    <row r="180" spans="2:2" ht="30" customHeight="1" x14ac:dyDescent="0.25">
      <c r="B180" s="16"/>
    </row>
    <row r="181" spans="2:2" ht="30" customHeight="1" x14ac:dyDescent="0.25">
      <c r="B181" s="16"/>
    </row>
    <row r="182" spans="2:2" ht="30" customHeight="1" x14ac:dyDescent="0.25">
      <c r="B182" s="16"/>
    </row>
    <row r="183" spans="2:2" ht="30" customHeight="1" x14ac:dyDescent="0.25">
      <c r="B183" s="16"/>
    </row>
    <row r="184" spans="2:2" ht="30" customHeight="1" x14ac:dyDescent="0.25">
      <c r="B184" s="16"/>
    </row>
    <row r="185" spans="2:2" ht="30" customHeight="1" x14ac:dyDescent="0.25">
      <c r="B185" s="16"/>
    </row>
    <row r="186" spans="2:2" ht="30" customHeight="1" x14ac:dyDescent="0.25">
      <c r="B186" s="16"/>
    </row>
    <row r="187" spans="2:2" ht="30" customHeight="1" x14ac:dyDescent="0.25">
      <c r="B187" s="16"/>
    </row>
    <row r="188" spans="2:2" ht="30" customHeight="1" x14ac:dyDescent="0.25">
      <c r="B188" s="16"/>
    </row>
    <row r="189" spans="2:2" ht="30" customHeight="1" x14ac:dyDescent="0.25">
      <c r="B189" s="16"/>
    </row>
    <row r="190" spans="2:2" ht="30" customHeight="1" x14ac:dyDescent="0.25">
      <c r="B190" s="16"/>
    </row>
    <row r="191" spans="2:2" ht="30" customHeight="1" x14ac:dyDescent="0.25">
      <c r="B191" s="16"/>
    </row>
    <row r="192" spans="2:2" ht="30" customHeight="1" x14ac:dyDescent="0.25">
      <c r="B192" s="16"/>
    </row>
    <row r="193" spans="2:2" ht="30" customHeight="1" x14ac:dyDescent="0.25">
      <c r="B193" s="16"/>
    </row>
    <row r="194" spans="2:2" ht="30" customHeight="1" x14ac:dyDescent="0.25">
      <c r="B194" s="16"/>
    </row>
    <row r="195" spans="2:2" ht="30" customHeight="1" x14ac:dyDescent="0.25">
      <c r="B195" s="16"/>
    </row>
    <row r="196" spans="2:2" ht="30" customHeight="1" x14ac:dyDescent="0.25">
      <c r="B196" s="16"/>
    </row>
    <row r="197" spans="2:2" ht="30" customHeight="1" x14ac:dyDescent="0.25">
      <c r="B197" s="16"/>
    </row>
    <row r="198" spans="2:2" ht="30" customHeight="1" x14ac:dyDescent="0.25">
      <c r="B198" s="16"/>
    </row>
    <row r="199" spans="2:2" ht="30" customHeight="1" x14ac:dyDescent="0.25">
      <c r="B199" s="16"/>
    </row>
    <row r="200" spans="2:2" ht="30" customHeight="1" x14ac:dyDescent="0.25">
      <c r="B200" s="16"/>
    </row>
    <row r="201" spans="2:2" ht="30" customHeight="1" x14ac:dyDescent="0.25">
      <c r="B201" s="16"/>
    </row>
    <row r="202" spans="2:2" ht="30" customHeight="1" x14ac:dyDescent="0.25">
      <c r="B202" s="16"/>
    </row>
    <row r="203" spans="2:2" ht="30" customHeight="1" x14ac:dyDescent="0.25">
      <c r="B203" s="16"/>
    </row>
    <row r="204" spans="2:2" ht="30" customHeight="1" x14ac:dyDescent="0.25">
      <c r="B204" s="16"/>
    </row>
    <row r="205" spans="2:2" ht="30" customHeight="1" x14ac:dyDescent="0.25">
      <c r="B205" s="16"/>
    </row>
    <row r="206" spans="2:2" ht="30" customHeight="1" x14ac:dyDescent="0.25">
      <c r="B206" s="16"/>
    </row>
    <row r="207" spans="2:2" ht="30" customHeight="1" x14ac:dyDescent="0.25">
      <c r="B207" s="16"/>
    </row>
    <row r="208" spans="2:2" ht="30" customHeight="1" x14ac:dyDescent="0.25">
      <c r="B208" s="16"/>
    </row>
    <row r="209" spans="2:2" ht="30" customHeight="1" x14ac:dyDescent="0.25">
      <c r="B209" s="16"/>
    </row>
    <row r="210" spans="2:2" ht="30" customHeight="1" x14ac:dyDescent="0.25">
      <c r="B210" s="16"/>
    </row>
    <row r="211" spans="2:2" ht="30" customHeight="1" x14ac:dyDescent="0.25">
      <c r="B211" s="16"/>
    </row>
    <row r="212" spans="2:2" ht="30" customHeight="1" x14ac:dyDescent="0.25">
      <c r="B212" s="16"/>
    </row>
    <row r="213" spans="2:2" ht="30" customHeight="1" x14ac:dyDescent="0.25">
      <c r="B213" s="16"/>
    </row>
    <row r="214" spans="2:2" ht="30" customHeight="1" x14ac:dyDescent="0.25">
      <c r="B214" s="16"/>
    </row>
    <row r="215" spans="2:2" ht="30" customHeight="1" x14ac:dyDescent="0.25">
      <c r="B215" s="16"/>
    </row>
    <row r="216" spans="2:2" ht="30" customHeight="1" x14ac:dyDescent="0.25">
      <c r="B216" s="16"/>
    </row>
    <row r="217" spans="2:2" ht="30" customHeight="1" x14ac:dyDescent="0.25">
      <c r="B217" s="16"/>
    </row>
    <row r="218" spans="2:2" ht="30" customHeight="1" x14ac:dyDescent="0.25">
      <c r="B218" s="16"/>
    </row>
    <row r="219" spans="2:2" ht="30" customHeight="1" x14ac:dyDescent="0.25">
      <c r="B219" s="16"/>
    </row>
    <row r="220" spans="2:2" ht="30" customHeight="1" x14ac:dyDescent="0.25">
      <c r="B220" s="16"/>
    </row>
    <row r="221" spans="2:2" ht="30" customHeight="1" x14ac:dyDescent="0.25">
      <c r="B221" s="16"/>
    </row>
    <row r="222" spans="2:2" ht="30" customHeight="1" x14ac:dyDescent="0.25">
      <c r="B222" s="16"/>
    </row>
    <row r="223" spans="2:2" ht="30" customHeight="1" x14ac:dyDescent="0.25">
      <c r="B223" s="16"/>
    </row>
    <row r="224" spans="2:2" ht="30" customHeight="1" x14ac:dyDescent="0.25">
      <c r="B224" s="16"/>
    </row>
    <row r="225" spans="2:2" ht="30" customHeight="1" x14ac:dyDescent="0.25">
      <c r="B225" s="16"/>
    </row>
    <row r="226" spans="2:2" ht="30" customHeight="1" x14ac:dyDescent="0.25">
      <c r="B226" s="16"/>
    </row>
    <row r="227" spans="2:2" ht="30" customHeight="1" x14ac:dyDescent="0.25">
      <c r="B227" s="16"/>
    </row>
    <row r="228" spans="2:2" ht="30" customHeight="1" x14ac:dyDescent="0.25">
      <c r="B228" s="16"/>
    </row>
    <row r="229" spans="2:2" ht="30" customHeight="1" x14ac:dyDescent="0.25">
      <c r="B229" s="16"/>
    </row>
    <row r="230" spans="2:2" ht="30" customHeight="1" x14ac:dyDescent="0.25">
      <c r="B230" s="16"/>
    </row>
    <row r="231" spans="2:2" ht="30" customHeight="1" x14ac:dyDescent="0.25">
      <c r="B231" s="16"/>
    </row>
    <row r="232" spans="2:2" ht="30" customHeight="1" x14ac:dyDescent="0.25">
      <c r="B232" s="16"/>
    </row>
    <row r="233" spans="2:2" ht="30" customHeight="1" x14ac:dyDescent="0.25">
      <c r="B233" s="16"/>
    </row>
    <row r="234" spans="2:2" ht="30" customHeight="1" x14ac:dyDescent="0.25">
      <c r="B234" s="16"/>
    </row>
    <row r="235" spans="2:2" ht="30" customHeight="1" x14ac:dyDescent="0.25">
      <c r="B235" s="16"/>
    </row>
    <row r="236" spans="2:2" ht="30" customHeight="1" x14ac:dyDescent="0.25">
      <c r="B236" s="16"/>
    </row>
    <row r="237" spans="2:2" ht="30" customHeight="1" x14ac:dyDescent="0.25">
      <c r="B237" s="16"/>
    </row>
    <row r="238" spans="2:2" ht="30" customHeight="1" x14ac:dyDescent="0.25">
      <c r="B238" s="16"/>
    </row>
    <row r="239" spans="2:2" ht="30" customHeight="1" x14ac:dyDescent="0.25">
      <c r="B239" s="16"/>
    </row>
    <row r="240" spans="2:2" ht="30" customHeight="1" x14ac:dyDescent="0.25">
      <c r="B240" s="16"/>
    </row>
    <row r="241" spans="2:2" ht="30" customHeight="1" x14ac:dyDescent="0.25">
      <c r="B241" s="16"/>
    </row>
    <row r="242" spans="2:2" ht="30" customHeight="1" x14ac:dyDescent="0.25">
      <c r="B242" s="16"/>
    </row>
    <row r="243" spans="2:2" ht="30" customHeight="1" x14ac:dyDescent="0.25">
      <c r="B243" s="16"/>
    </row>
    <row r="244" spans="2:2" ht="30" customHeight="1" x14ac:dyDescent="0.25">
      <c r="B244" s="16"/>
    </row>
    <row r="245" spans="2:2" ht="30" customHeight="1" x14ac:dyDescent="0.25">
      <c r="B245" s="16"/>
    </row>
    <row r="246" spans="2:2" ht="30" customHeight="1" x14ac:dyDescent="0.25">
      <c r="B246" s="16"/>
    </row>
    <row r="247" spans="2:2" ht="30" customHeight="1" x14ac:dyDescent="0.25">
      <c r="B247" s="16"/>
    </row>
    <row r="248" spans="2:2" ht="30" customHeight="1" x14ac:dyDescent="0.25">
      <c r="B248" s="16"/>
    </row>
    <row r="249" spans="2:2" ht="30" customHeight="1" x14ac:dyDescent="0.25">
      <c r="B249" s="16"/>
    </row>
    <row r="250" spans="2:2" ht="30" customHeight="1" x14ac:dyDescent="0.25">
      <c r="B250" s="16"/>
    </row>
    <row r="251" spans="2:2" ht="30" customHeight="1" x14ac:dyDescent="0.25">
      <c r="B251" s="16"/>
    </row>
    <row r="252" spans="2:2" ht="30" customHeight="1" x14ac:dyDescent="0.25">
      <c r="B252" s="16"/>
    </row>
    <row r="253" spans="2:2" ht="30" customHeight="1" x14ac:dyDescent="0.25">
      <c r="B253" s="16"/>
    </row>
    <row r="254" spans="2:2" ht="30" customHeight="1" x14ac:dyDescent="0.25">
      <c r="B254" s="16"/>
    </row>
    <row r="255" spans="2:2" ht="30" customHeight="1" x14ac:dyDescent="0.25">
      <c r="B255" s="16"/>
    </row>
    <row r="256" spans="2:2" ht="30" customHeight="1" x14ac:dyDescent="0.25">
      <c r="B256" s="16"/>
    </row>
    <row r="257" spans="2:2" ht="30" customHeight="1" x14ac:dyDescent="0.25">
      <c r="B257" s="16"/>
    </row>
    <row r="258" spans="2:2" ht="30" customHeight="1" x14ac:dyDescent="0.25">
      <c r="B258" s="16"/>
    </row>
    <row r="259" spans="2:2" ht="30" customHeight="1" x14ac:dyDescent="0.25">
      <c r="B259" s="16"/>
    </row>
    <row r="260" spans="2:2" ht="30" customHeight="1" x14ac:dyDescent="0.25">
      <c r="B260" s="16"/>
    </row>
    <row r="261" spans="2:2" ht="30" customHeight="1" x14ac:dyDescent="0.25">
      <c r="B261" s="16"/>
    </row>
    <row r="262" spans="2:2" ht="30" customHeight="1" x14ac:dyDescent="0.25">
      <c r="B262" s="16"/>
    </row>
    <row r="263" spans="2:2" ht="30" customHeight="1" x14ac:dyDescent="0.25">
      <c r="B263" s="16"/>
    </row>
    <row r="264" spans="2:2" ht="30" customHeight="1" x14ac:dyDescent="0.25">
      <c r="B264" s="16"/>
    </row>
    <row r="265" spans="2:2" ht="30" customHeight="1" x14ac:dyDescent="0.25">
      <c r="B265" s="16"/>
    </row>
    <row r="266" spans="2:2" ht="30" customHeight="1" x14ac:dyDescent="0.25">
      <c r="B266" s="16"/>
    </row>
    <row r="267" spans="2:2" ht="30" customHeight="1" x14ac:dyDescent="0.25">
      <c r="B267" s="16"/>
    </row>
    <row r="268" spans="2:2" ht="30" customHeight="1" x14ac:dyDescent="0.25">
      <c r="B268" s="16"/>
    </row>
    <row r="269" spans="2:2" ht="30" customHeight="1" x14ac:dyDescent="0.25">
      <c r="B269" s="16"/>
    </row>
    <row r="270" spans="2:2" ht="30" customHeight="1" x14ac:dyDescent="0.25">
      <c r="B270" s="16"/>
    </row>
    <row r="271" spans="2:2" ht="30" customHeight="1" x14ac:dyDescent="0.25">
      <c r="B271" s="16"/>
    </row>
    <row r="272" spans="2:2" ht="30" customHeight="1" x14ac:dyDescent="0.25">
      <c r="B272" s="16"/>
    </row>
    <row r="273" spans="2:2" ht="30" customHeight="1" x14ac:dyDescent="0.25">
      <c r="B273" s="16"/>
    </row>
    <row r="274" spans="2:2" ht="30" customHeight="1" x14ac:dyDescent="0.25">
      <c r="B274" s="16"/>
    </row>
    <row r="275" spans="2:2" ht="30" customHeight="1" x14ac:dyDescent="0.25">
      <c r="B275" s="16"/>
    </row>
    <row r="276" spans="2:2" ht="30" customHeight="1" x14ac:dyDescent="0.25">
      <c r="B276" s="16"/>
    </row>
    <row r="277" spans="2:2" ht="30" customHeight="1" x14ac:dyDescent="0.25">
      <c r="B277" s="16"/>
    </row>
    <row r="278" spans="2:2" ht="30" customHeight="1" x14ac:dyDescent="0.25">
      <c r="B278" s="16"/>
    </row>
    <row r="279" spans="2:2" ht="30" customHeight="1" x14ac:dyDescent="0.25">
      <c r="B279" s="16"/>
    </row>
    <row r="280" spans="2:2" ht="30" customHeight="1" x14ac:dyDescent="0.25">
      <c r="B280" s="16"/>
    </row>
    <row r="281" spans="2:2" ht="30" customHeight="1" x14ac:dyDescent="0.25">
      <c r="B281" s="16"/>
    </row>
    <row r="282" spans="2:2" ht="30" customHeight="1" x14ac:dyDescent="0.25">
      <c r="B282" s="16"/>
    </row>
    <row r="283" spans="2:2" ht="30" customHeight="1" x14ac:dyDescent="0.25">
      <c r="B283" s="16"/>
    </row>
    <row r="284" spans="2:2" ht="30" customHeight="1" x14ac:dyDescent="0.25">
      <c r="B284" s="16"/>
    </row>
    <row r="285" spans="2:2" ht="30" customHeight="1" x14ac:dyDescent="0.25">
      <c r="B285" s="16"/>
    </row>
    <row r="286" spans="2:2" ht="30" customHeight="1" x14ac:dyDescent="0.25">
      <c r="B286" s="16"/>
    </row>
    <row r="287" spans="2:2" ht="30" customHeight="1" x14ac:dyDescent="0.25">
      <c r="B287" s="16"/>
    </row>
    <row r="288" spans="2:2" ht="30" customHeight="1" x14ac:dyDescent="0.25">
      <c r="B288" s="16"/>
    </row>
    <row r="289" spans="2:2" ht="30" customHeight="1" x14ac:dyDescent="0.25">
      <c r="B289" s="16"/>
    </row>
    <row r="290" spans="2:2" ht="30" customHeight="1" x14ac:dyDescent="0.25">
      <c r="B290" s="16"/>
    </row>
    <row r="291" spans="2:2" ht="30" customHeight="1" x14ac:dyDescent="0.25">
      <c r="B291" s="16"/>
    </row>
    <row r="292" spans="2:2" ht="30" customHeight="1" x14ac:dyDescent="0.25">
      <c r="B292" s="16"/>
    </row>
    <row r="293" spans="2:2" ht="30" customHeight="1" x14ac:dyDescent="0.25">
      <c r="B293" s="16"/>
    </row>
    <row r="294" spans="2:2" ht="30" customHeight="1" x14ac:dyDescent="0.25">
      <c r="B294" s="16"/>
    </row>
    <row r="295" spans="2:2" ht="30" customHeight="1" x14ac:dyDescent="0.25">
      <c r="B295" s="16"/>
    </row>
    <row r="296" spans="2:2" ht="30" customHeight="1" x14ac:dyDescent="0.25">
      <c r="B296" s="16"/>
    </row>
    <row r="297" spans="2:2" ht="30" customHeight="1" x14ac:dyDescent="0.25">
      <c r="B297" s="16"/>
    </row>
    <row r="298" spans="2:2" ht="30" customHeight="1" x14ac:dyDescent="0.25">
      <c r="B298" s="16"/>
    </row>
    <row r="299" spans="2:2" ht="30" customHeight="1" x14ac:dyDescent="0.25">
      <c r="B299" s="16"/>
    </row>
    <row r="300" spans="2:2" ht="30" customHeight="1" x14ac:dyDescent="0.25">
      <c r="B300" s="16"/>
    </row>
    <row r="301" spans="2:2" ht="30" customHeight="1" x14ac:dyDescent="0.25">
      <c r="B301" s="16"/>
    </row>
    <row r="302" spans="2:2" ht="30" customHeight="1" x14ac:dyDescent="0.25">
      <c r="B302" s="16"/>
    </row>
    <row r="303" spans="2:2" ht="30" customHeight="1" x14ac:dyDescent="0.25">
      <c r="B303" s="16"/>
    </row>
    <row r="304" spans="2:2" ht="30" customHeight="1" x14ac:dyDescent="0.25">
      <c r="B304" s="16"/>
    </row>
    <row r="305" spans="2:2" ht="30" customHeight="1" x14ac:dyDescent="0.25">
      <c r="B305" s="16"/>
    </row>
    <row r="306" spans="2:2" ht="30" customHeight="1" x14ac:dyDescent="0.25">
      <c r="B306" s="16"/>
    </row>
    <row r="307" spans="2:2" ht="30" customHeight="1" x14ac:dyDescent="0.25">
      <c r="B307" s="16"/>
    </row>
    <row r="308" spans="2:2" ht="30" customHeight="1" x14ac:dyDescent="0.25">
      <c r="B308" s="16"/>
    </row>
    <row r="309" spans="2:2" ht="30" customHeight="1" x14ac:dyDescent="0.25">
      <c r="B309" s="16"/>
    </row>
    <row r="310" spans="2:2" ht="30" customHeight="1" x14ac:dyDescent="0.25">
      <c r="B310" s="16"/>
    </row>
    <row r="311" spans="2:2" ht="30" customHeight="1" x14ac:dyDescent="0.25">
      <c r="B311" s="16"/>
    </row>
    <row r="312" spans="2:2" ht="30" customHeight="1" x14ac:dyDescent="0.25">
      <c r="B312" s="16"/>
    </row>
    <row r="313" spans="2:2" ht="30" customHeight="1" x14ac:dyDescent="0.25">
      <c r="B313" s="16"/>
    </row>
    <row r="314" spans="2:2" ht="30" customHeight="1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</sheetData>
  <mergeCells count="12">
    <mergeCell ref="AK14:AL15"/>
    <mergeCell ref="AG10:AH11"/>
    <mergeCell ref="AI8:AJ8"/>
    <mergeCell ref="AK8:AL8"/>
    <mergeCell ref="AG8:AH8"/>
    <mergeCell ref="AK10:AL11"/>
    <mergeCell ref="AK12:AL13"/>
    <mergeCell ref="AG12:AH13"/>
    <mergeCell ref="AG14:AH15"/>
    <mergeCell ref="AI10:AJ11"/>
    <mergeCell ref="AI12:AJ13"/>
    <mergeCell ref="AI14:AJ15"/>
  </mergeCells>
  <phoneticPr fontId="2" type="noConversion"/>
  <pageMargins left="0.7" right="0.7" top="0.75" bottom="0.75" header="0.3" footer="0.3"/>
  <pageSetup scale="93" orientation="portrait" r:id="rId1"/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827A8-9DE3-4478-B6F9-03A66D8A6C34}">
  <dimension ref="A1:O26"/>
  <sheetViews>
    <sheetView workbookViewId="0">
      <selection activeCell="O14" sqref="O14"/>
    </sheetView>
  </sheetViews>
  <sheetFormatPr baseColWidth="10" defaultRowHeight="15" x14ac:dyDescent="0.25"/>
  <cols>
    <col min="2" max="3" width="14.7109375" customWidth="1"/>
  </cols>
  <sheetData>
    <row r="1" spans="1:15" x14ac:dyDescent="0.25">
      <c r="A1" s="39" t="s">
        <v>1</v>
      </c>
      <c r="B1" s="39" t="s">
        <v>62</v>
      </c>
      <c r="C1" s="39" t="s">
        <v>63</v>
      </c>
      <c r="D1" s="39" t="s">
        <v>45</v>
      </c>
    </row>
    <row r="2" spans="1:15" x14ac:dyDescent="0.25">
      <c r="A2" s="39" t="s">
        <v>46</v>
      </c>
      <c r="B2" s="49">
        <f>AVERAGE(Dashbord!F9:F16)</f>
        <v>68.333333333333329</v>
      </c>
      <c r="C2" s="49">
        <f>STDEV(Dashbord!F9:F16)</f>
        <v>20.816659994661322</v>
      </c>
      <c r="D2" s="40">
        <f>C2/B2</f>
        <v>0.30463404870236083</v>
      </c>
    </row>
    <row r="3" spans="1:15" x14ac:dyDescent="0.25">
      <c r="A3" s="39" t="s">
        <v>47</v>
      </c>
      <c r="B3" s="48">
        <f>AVERAGE(Dashbord!N9:N16)</f>
        <v>75.666666666666671</v>
      </c>
      <c r="C3" s="49">
        <f>STDEV(Dashbord!N9:N16)</f>
        <v>5.1316014394468841</v>
      </c>
      <c r="D3" s="40">
        <f>C3/B3</f>
        <v>6.781852122617027E-2</v>
      </c>
    </row>
    <row r="6" spans="1:15" x14ac:dyDescent="0.25">
      <c r="J6" s="21" t="s">
        <v>39</v>
      </c>
      <c r="K6" s="42">
        <f>D2</f>
        <v>0.30463404870236083</v>
      </c>
      <c r="N6" s="21" t="s">
        <v>39</v>
      </c>
      <c r="O6" s="42">
        <f>D3</f>
        <v>6.781852122617027E-2</v>
      </c>
    </row>
    <row r="9" spans="1:15" x14ac:dyDescent="0.25">
      <c r="C9" t="s">
        <v>46</v>
      </c>
      <c r="E9" t="s">
        <v>47</v>
      </c>
      <c r="K9" s="32" t="s">
        <v>52</v>
      </c>
      <c r="O9" s="32" t="s">
        <v>52</v>
      </c>
    </row>
    <row r="10" spans="1:15" x14ac:dyDescent="0.25">
      <c r="C10" s="50">
        <f>D2</f>
        <v>0.30463404870236083</v>
      </c>
      <c r="E10" s="41">
        <f>D3</f>
        <v>6.781852122617027E-2</v>
      </c>
      <c r="J10" s="21" t="s">
        <v>41</v>
      </c>
      <c r="K10" s="33" t="str">
        <f>IF(K6&gt;50%,K6," ")</f>
        <v xml:space="preserve"> </v>
      </c>
      <c r="N10" s="21" t="s">
        <v>41</v>
      </c>
      <c r="O10" s="33" t="str">
        <f>IF(O6&gt;=50%,O6," ")</f>
        <v xml:space="preserve"> </v>
      </c>
    </row>
    <row r="11" spans="1:15" x14ac:dyDescent="0.25">
      <c r="C11" s="41">
        <f>100-C10</f>
        <v>99.695365951297646</v>
      </c>
      <c r="E11" s="41">
        <f>100-E10</f>
        <v>99.932181478773828</v>
      </c>
      <c r="J11" s="21" t="s">
        <v>42</v>
      </c>
      <c r="K11" s="33">
        <f>IF(AND(K6&gt;30%,K6&lt;=50%),K6,"")</f>
        <v>0.30463404870236083</v>
      </c>
      <c r="N11" s="21" t="s">
        <v>42</v>
      </c>
      <c r="O11" s="33" t="str">
        <f>IF(AND(O6&gt;30%,O6&lt;=50%),O6,"")</f>
        <v/>
      </c>
    </row>
    <row r="12" spans="1:15" x14ac:dyDescent="0.25">
      <c r="J12" s="21" t="s">
        <v>43</v>
      </c>
      <c r="K12" s="33" t="str">
        <f>IF(K6&lt;30%,K6,"")</f>
        <v/>
      </c>
      <c r="N12" s="21" t="s">
        <v>43</v>
      </c>
      <c r="O12" s="33">
        <f>IF(O6&lt;30%,O6,"")</f>
        <v>6.781852122617027E-2</v>
      </c>
    </row>
    <row r="13" spans="1:15" x14ac:dyDescent="0.25">
      <c r="J13" s="21" t="s">
        <v>44</v>
      </c>
      <c r="K13" s="33">
        <f>MAX(1,K6)-K6</f>
        <v>0.69536595129763912</v>
      </c>
      <c r="N13" s="21" t="s">
        <v>44</v>
      </c>
      <c r="O13" s="33">
        <f>MAX(1,O6)-O6</f>
        <v>0.93218147877382973</v>
      </c>
    </row>
    <row r="26" spans="7:7" x14ac:dyDescent="0.25">
      <c r="G26" t="s">
        <v>51</v>
      </c>
    </row>
  </sheetData>
  <pageMargins left="0.7" right="0.7" top="0.75" bottom="0.75" header="0.3" footer="0.3"/>
  <ignoredErrors>
    <ignoredError sqref="D3 O6 E10:E11 O10:O12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F4291-0CC0-464C-995E-8D7E5EFDA252}">
  <dimension ref="A1:F8"/>
  <sheetViews>
    <sheetView workbookViewId="0">
      <selection activeCell="F5" sqref="F5"/>
    </sheetView>
  </sheetViews>
  <sheetFormatPr baseColWidth="10" defaultRowHeight="15" x14ac:dyDescent="0.25"/>
  <sheetData>
    <row r="1" spans="1:6" x14ac:dyDescent="0.25">
      <c r="A1" s="21" t="s">
        <v>39</v>
      </c>
      <c r="B1" s="34">
        <f>Dashbord!D17</f>
        <v>0</v>
      </c>
      <c r="E1" s="21" t="s">
        <v>39</v>
      </c>
      <c r="F1" s="34">
        <f>Dashbord!L17</f>
        <v>0.33344444444444443</v>
      </c>
    </row>
    <row r="4" spans="1:6" x14ac:dyDescent="0.25">
      <c r="B4" s="32" t="s">
        <v>40</v>
      </c>
      <c r="F4" s="32" t="s">
        <v>40</v>
      </c>
    </row>
    <row r="5" spans="1:6" x14ac:dyDescent="0.25">
      <c r="A5" s="21" t="s">
        <v>41</v>
      </c>
      <c r="B5" s="33" t="str">
        <f>IF(B1&gt;=80%,B1," ")</f>
        <v xml:space="preserve"> </v>
      </c>
      <c r="E5" s="21" t="s">
        <v>41</v>
      </c>
      <c r="F5" s="33" t="str">
        <f>IF(F1&gt;=80%,F1," ")</f>
        <v xml:space="preserve"> </v>
      </c>
    </row>
    <row r="6" spans="1:6" x14ac:dyDescent="0.25">
      <c r="A6" s="21" t="s">
        <v>42</v>
      </c>
      <c r="B6" s="33" t="str">
        <f>IF(AND(B1&gt;50%,B1&lt;80%),B1,"")</f>
        <v/>
      </c>
      <c r="E6" s="21" t="s">
        <v>42</v>
      </c>
      <c r="F6" s="33" t="str">
        <f>IF(AND(F1&gt;50%,F1&lt;80%),F1,"")</f>
        <v/>
      </c>
    </row>
    <row r="7" spans="1:6" x14ac:dyDescent="0.25">
      <c r="A7" s="21" t="s">
        <v>43</v>
      </c>
      <c r="B7" s="33">
        <f>IF(B1&lt;=50%,B1,"")</f>
        <v>0</v>
      </c>
      <c r="E7" s="21" t="s">
        <v>43</v>
      </c>
      <c r="F7" s="33">
        <f>IF(F1&lt;=50%,F1,"")</f>
        <v>0.33344444444444443</v>
      </c>
    </row>
    <row r="8" spans="1:6" x14ac:dyDescent="0.25">
      <c r="A8" s="21" t="s">
        <v>44</v>
      </c>
      <c r="B8" s="33">
        <f>MAX(1,B1)-B1</f>
        <v>1</v>
      </c>
      <c r="E8" s="21" t="s">
        <v>44</v>
      </c>
      <c r="F8" s="33">
        <f>MAX(1,F1)-F1</f>
        <v>0.66655555555555557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65B2A2-77B2-4392-A852-D91BC9DB0B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</vt:i4>
      </vt:variant>
    </vt:vector>
  </HeadingPairs>
  <TitlesOfParts>
    <vt:vector size="7" baseType="lpstr">
      <vt:lpstr>Feuil1</vt:lpstr>
      <vt:lpstr>Data</vt:lpstr>
      <vt:lpstr>Base de Données</vt:lpstr>
      <vt:lpstr>Dashbord</vt:lpstr>
      <vt:lpstr>Calculs</vt:lpstr>
      <vt:lpstr>Efficience </vt:lpstr>
      <vt:lpstr>Graphique1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 Abbassi</dc:creator>
  <cp:lastModifiedBy>MACHINE1_PROD_SNA2</cp:lastModifiedBy>
  <cp:lastPrinted>2025-10-14T12:15:45Z</cp:lastPrinted>
  <dcterms:created xsi:type="dcterms:W3CDTF">2025-10-14T11:21:16Z</dcterms:created>
  <dcterms:modified xsi:type="dcterms:W3CDTF">2026-06-24T12:35:30Z</dcterms:modified>
</cp:coreProperties>
</file>