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Default Extension="emf" ContentType="image/x-emf"/>
  <Override PartName="/xl/drawings/drawing5.xml" ContentType="application/vnd.openxmlformats-officedocument.drawingml.chartshap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9320" windowHeight="5025" firstSheet="1" activeTab="1"/>
  </bookViews>
  <sheets>
    <sheet name="Réalisation" sheetId="2" state="hidden" r:id="rId1"/>
    <sheet name="TDB LOGISTIQUE" sheetId="5" r:id="rId2"/>
    <sheet name="Plan d'Action LOGISTIQUE" sheetId="3" r:id="rId3"/>
    <sheet name="Instruction" sheetId="4" r:id="rId4"/>
  </sheets>
  <externalReferences>
    <externalReference r:id="rId5"/>
    <externalReference r:id="rId6"/>
  </externalReferences>
  <definedNames>
    <definedName name="_xlnm._FilterDatabase" localSheetId="2" hidden="1">'Plan d''Action LOGISTIQUE'!$A$8:$R$75</definedName>
    <definedName name="LISTE1">'[1]BASE DE SUIVI AC AP (2)'!$BI$24:$BI$31</definedName>
    <definedName name="LISTE2">'[1]BASE DE SUIVI AC AP (2)'!$AF$33:$AF$37</definedName>
    <definedName name="LISTE3">[2]DATA!$C$1:$C$3</definedName>
    <definedName name="_xlnm.Print_Area" localSheetId="3">Instruction!$F$3:$N$11</definedName>
    <definedName name="_xlnm.Print_Area" localSheetId="2">'Plan d''Action LOGISTIQUE'!$F$3:$N$11</definedName>
  </definedNames>
  <calcPr calcId="124519"/>
</workbook>
</file>

<file path=xl/calcChain.xml><?xml version="1.0" encoding="utf-8"?>
<calcChain xmlns="http://schemas.openxmlformats.org/spreadsheetml/2006/main">
  <c r="M33" i="5"/>
  <c r="O51" i="3" l="1"/>
  <c r="Z50" l="1"/>
  <c r="Y50"/>
  <c r="O50"/>
  <c r="Z49"/>
  <c r="Y49"/>
  <c r="O49"/>
  <c r="Z48"/>
  <c r="Y48"/>
  <c r="O48"/>
  <c r="Z47"/>
  <c r="Y47"/>
  <c r="O47"/>
  <c r="M25" i="5" l="1"/>
  <c r="M27"/>
  <c r="M31"/>
  <c r="P35"/>
  <c r="P30"/>
  <c r="P32"/>
  <c r="P28"/>
  <c r="M29"/>
  <c r="Z46" i="3"/>
  <c r="Y46"/>
  <c r="O46"/>
  <c r="Z45"/>
  <c r="Y45"/>
  <c r="O45"/>
  <c r="M47" i="5" l="1"/>
  <c r="J47"/>
  <c r="G47"/>
  <c r="D47"/>
  <c r="P46"/>
  <c r="Z43" i="3"/>
  <c r="Y43"/>
  <c r="O43"/>
  <c r="Z42"/>
  <c r="Y42"/>
  <c r="O42"/>
  <c r="Z41"/>
  <c r="Y41"/>
  <c r="O41"/>
  <c r="Z39"/>
  <c r="Y39"/>
  <c r="O39"/>
  <c r="Z38"/>
  <c r="Y38"/>
  <c r="O38"/>
  <c r="Z37"/>
  <c r="Y37"/>
  <c r="O37"/>
  <c r="Z36"/>
  <c r="Y36"/>
  <c r="O36"/>
  <c r="Z44"/>
  <c r="Y44"/>
  <c r="O44"/>
  <c r="Z40"/>
  <c r="Y40"/>
  <c r="O40"/>
  <c r="Z51"/>
  <c r="Y51"/>
  <c r="Z52"/>
  <c r="Y52"/>
  <c r="O52"/>
  <c r="O33"/>
  <c r="O35"/>
  <c r="O34"/>
  <c r="O32" l="1"/>
  <c r="O31"/>
  <c r="O27"/>
  <c r="O26"/>
  <c r="O24"/>
  <c r="O22"/>
  <c r="O14"/>
  <c r="O29" l="1"/>
  <c r="O28"/>
  <c r="O20"/>
  <c r="O21"/>
  <c r="O23"/>
  <c r="O25"/>
  <c r="J33" i="5"/>
  <c r="J31"/>
  <c r="J29"/>
  <c r="Z19" i="3" l="1"/>
  <c r="Y19"/>
  <c r="O19"/>
  <c r="Z18"/>
  <c r="Y18"/>
  <c r="O18"/>
  <c r="Z76" i="4"/>
  <c r="Y76"/>
  <c r="Z75"/>
  <c r="Y75"/>
  <c r="Z74"/>
  <c r="Y74"/>
  <c r="Z73"/>
  <c r="Y73"/>
  <c r="Z72"/>
  <c r="Y72"/>
  <c r="Z71"/>
  <c r="Y71"/>
  <c r="Z70"/>
  <c r="Y70"/>
  <c r="Z69"/>
  <c r="Y69"/>
  <c r="Z68"/>
  <c r="Y68"/>
  <c r="Z67"/>
  <c r="Y67"/>
  <c r="Z66"/>
  <c r="Y66"/>
  <c r="Z65"/>
  <c r="Y65"/>
  <c r="Z64"/>
  <c r="Y64"/>
  <c r="Z63"/>
  <c r="Y63"/>
  <c r="Z62"/>
  <c r="Y62"/>
  <c r="Z61"/>
  <c r="Y61"/>
  <c r="Z60"/>
  <c r="Y60"/>
  <c r="Z59"/>
  <c r="Y59"/>
  <c r="Z58"/>
  <c r="Y58"/>
  <c r="Z57"/>
  <c r="Y57"/>
  <c r="Z56"/>
  <c r="Y56"/>
  <c r="Z55"/>
  <c r="Y55"/>
  <c r="Z54"/>
  <c r="Y54"/>
  <c r="Z53"/>
  <c r="Y53"/>
  <c r="Z52"/>
  <c r="Y52"/>
  <c r="Z51"/>
  <c r="Y51"/>
  <c r="Z50"/>
  <c r="Y50"/>
  <c r="Z49"/>
  <c r="Y49"/>
  <c r="Z48"/>
  <c r="Y48"/>
  <c r="Z47"/>
  <c r="Y47"/>
  <c r="Z46"/>
  <c r="Y46"/>
  <c r="Z45"/>
  <c r="Y45"/>
  <c r="Z44"/>
  <c r="Y44"/>
  <c r="Z43"/>
  <c r="Y43"/>
  <c r="Z42"/>
  <c r="Y42"/>
  <c r="Z41"/>
  <c r="Y41"/>
  <c r="Z40"/>
  <c r="Y40"/>
  <c r="Z39"/>
  <c r="Y39"/>
  <c r="Z38"/>
  <c r="Y38"/>
  <c r="Z37"/>
  <c r="Y37"/>
  <c r="Z36"/>
  <c r="Y36"/>
  <c r="Z35"/>
  <c r="Y35"/>
  <c r="Z34"/>
  <c r="Y34"/>
  <c r="Z33"/>
  <c r="Y33"/>
  <c r="Z32"/>
  <c r="Y32"/>
  <c r="Z31"/>
  <c r="Y31"/>
  <c r="Z30"/>
  <c r="Y30"/>
  <c r="Z29"/>
  <c r="Y29"/>
  <c r="Z28"/>
  <c r="Y28"/>
  <c r="Z27"/>
  <c r="Y27"/>
  <c r="Z26"/>
  <c r="Y26"/>
  <c r="Z25"/>
  <c r="Y25"/>
  <c r="Z24"/>
  <c r="Y24"/>
  <c r="Z23"/>
  <c r="Y23"/>
  <c r="Z22"/>
  <c r="Y22"/>
  <c r="Z21"/>
  <c r="Y21"/>
  <c r="Z20"/>
  <c r="Y20"/>
  <c r="Z19"/>
  <c r="Y19"/>
  <c r="Z18"/>
  <c r="Y18"/>
  <c r="O18"/>
  <c r="Z17"/>
  <c r="Y17"/>
  <c r="O17"/>
  <c r="Z16"/>
  <c r="Y16"/>
  <c r="O16"/>
  <c r="Z15"/>
  <c r="Y15"/>
  <c r="O15"/>
  <c r="Z14"/>
  <c r="Y14"/>
  <c r="O14"/>
  <c r="Z13"/>
  <c r="Y13"/>
  <c r="O13"/>
  <c r="Z12"/>
  <c r="Y12"/>
  <c r="O12"/>
  <c r="Z11"/>
  <c r="Y11"/>
  <c r="O11"/>
  <c r="Z10"/>
  <c r="Y10"/>
  <c r="O10"/>
  <c r="Z9"/>
  <c r="Y9"/>
  <c r="O9"/>
  <c r="Z86" i="3"/>
  <c r="Y86"/>
  <c r="Z85"/>
  <c r="Y85"/>
  <c r="Z84"/>
  <c r="Y84"/>
  <c r="Z83"/>
  <c r="Y83"/>
  <c r="Z82"/>
  <c r="Y82"/>
  <c r="Z81"/>
  <c r="Y81"/>
  <c r="Z80"/>
  <c r="Y80"/>
  <c r="Z79"/>
  <c r="Y79"/>
  <c r="Z78"/>
  <c r="Y78"/>
  <c r="Z77"/>
  <c r="Y77"/>
  <c r="Z76"/>
  <c r="Y76"/>
  <c r="Z75"/>
  <c r="Y75"/>
  <c r="Z74"/>
  <c r="Y74"/>
  <c r="Z73"/>
  <c r="Y73"/>
  <c r="Z72"/>
  <c r="Y72"/>
  <c r="Z71"/>
  <c r="Y71"/>
  <c r="Z70"/>
  <c r="Y70"/>
  <c r="Z69"/>
  <c r="Y69"/>
  <c r="Z68"/>
  <c r="Y68"/>
  <c r="Z67"/>
  <c r="Y67"/>
  <c r="Z66"/>
  <c r="Y66"/>
  <c r="Z65"/>
  <c r="Y65"/>
  <c r="Z64"/>
  <c r="Y64"/>
  <c r="Z63"/>
  <c r="Y63"/>
  <c r="Z62"/>
  <c r="Y62"/>
  <c r="Z61"/>
  <c r="Y61"/>
  <c r="Z60"/>
  <c r="Y60"/>
  <c r="Z59"/>
  <c r="Y59"/>
  <c r="Z58"/>
  <c r="Y58"/>
  <c r="Z57"/>
  <c r="Y57"/>
  <c r="Z56"/>
  <c r="Y56"/>
  <c r="Z55"/>
  <c r="Y55"/>
  <c r="Z54"/>
  <c r="Y54"/>
  <c r="Z53"/>
  <c r="Y53"/>
  <c r="Z35"/>
  <c r="Y35"/>
  <c r="Z34"/>
  <c r="Y34"/>
  <c r="Z33"/>
  <c r="Y33"/>
  <c r="Z32"/>
  <c r="Y32"/>
  <c r="Z31"/>
  <c r="Y31"/>
  <c r="Z30"/>
  <c r="Y30"/>
  <c r="Z29"/>
  <c r="Y29"/>
  <c r="Z28"/>
  <c r="Y28"/>
  <c r="Z27"/>
  <c r="Y27"/>
  <c r="Z26"/>
  <c r="Y26"/>
  <c r="Z23"/>
  <c r="Y23"/>
  <c r="Z21"/>
  <c r="Y21"/>
  <c r="Z20"/>
  <c r="Y20"/>
  <c r="Z17"/>
  <c r="Y17"/>
  <c r="O17"/>
  <c r="Z16"/>
  <c r="Y16"/>
  <c r="O16"/>
  <c r="Z15"/>
  <c r="Y15"/>
  <c r="O15"/>
  <c r="Z13"/>
  <c r="Y13"/>
  <c r="O13"/>
  <c r="Z12"/>
  <c r="Y12"/>
  <c r="Z11"/>
  <c r="Y11"/>
  <c r="Z10"/>
  <c r="Y10"/>
  <c r="Z9"/>
  <c r="Y9"/>
  <c r="Z8" l="1"/>
  <c r="Z8" i="4"/>
  <c r="Y8" s="1"/>
  <c r="Y8" i="3"/>
  <c r="M36" i="5" l="1"/>
  <c r="J36"/>
  <c r="G36"/>
  <c r="D36"/>
  <c r="J27"/>
  <c r="G27"/>
  <c r="D27"/>
  <c r="P26"/>
  <c r="J25"/>
  <c r="G25"/>
  <c r="D25"/>
  <c r="P24"/>
  <c r="M18"/>
  <c r="J18"/>
  <c r="G18"/>
  <c r="D18"/>
  <c r="P17"/>
  <c r="M14"/>
  <c r="J14"/>
  <c r="G14"/>
  <c r="D14"/>
  <c r="P13"/>
  <c r="M12"/>
  <c r="J12" l="1"/>
  <c r="G12"/>
  <c r="D12"/>
  <c r="P11"/>
  <c r="M10"/>
  <c r="J10"/>
  <c r="G10"/>
  <c r="D10"/>
  <c r="P9"/>
  <c r="Q3" i="3"/>
  <c r="Q4"/>
  <c r="Q3" i="4"/>
  <c r="Q5" s="1"/>
  <c r="Q4"/>
  <c r="Q5" i="3" l="1"/>
  <c r="C2" i="2" s="1"/>
  <c r="C11" s="1"/>
  <c r="C13" s="1"/>
</calcChain>
</file>

<file path=xl/comments1.xml><?xml version="1.0" encoding="utf-8"?>
<comments xmlns="http://schemas.openxmlformats.org/spreadsheetml/2006/main">
  <authors>
    <author>ANIS_BEN AMOR</author>
    <author>Administrateur</author>
    <author>WASSIM_TAKROUNI</author>
  </authors>
  <commentList>
    <comment ref="H9" authorId="0">
      <text>
        <r>
          <rPr>
            <b/>
            <sz val="8"/>
            <color indexed="81"/>
            <rFont val="Tahoma"/>
            <family val="2"/>
          </rPr>
          <t>ANIS_BEN AMOR:</t>
        </r>
        <r>
          <rPr>
            <sz val="8"/>
            <color indexed="81"/>
            <rFont val="Tahoma"/>
            <family val="2"/>
          </rPr>
          <t xml:space="preserve">
articles rondelle rouge non conforme , ste tuno
</t>
        </r>
      </text>
    </comment>
    <comment ref="I9" authorId="0">
      <text>
        <r>
          <rPr>
            <b/>
            <sz val="8"/>
            <color indexed="81"/>
            <rFont val="Tahoma"/>
            <family val="2"/>
          </rPr>
          <t>ANIS_BEN AMOR:</t>
        </r>
        <r>
          <rPr>
            <sz val="8"/>
            <color indexed="81"/>
            <rFont val="Tahoma"/>
            <family val="2"/>
          </rPr>
          <t xml:space="preserve">
articles rondelle rouge non conforme , ste tuno/avoir N°20/0003</t>
        </r>
      </text>
    </comment>
    <comment ref="J13" authorId="0">
      <text>
        <r>
          <rPr>
            <b/>
            <sz val="8"/>
            <color indexed="81"/>
            <rFont val="Tahoma"/>
            <family val="2"/>
          </rPr>
          <t>ANIS_BEN AMOR:</t>
        </r>
        <r>
          <rPr>
            <sz val="8"/>
            <color indexed="81"/>
            <rFont val="Tahoma"/>
            <family val="2"/>
          </rPr>
          <t xml:space="preserve">
235 ARTICLES AVEC REMISE/TOTAL DE 609 ARTICLES</t>
        </r>
      </text>
    </comment>
    <comment ref="J17" authorId="0">
      <text>
        <r>
          <rPr>
            <b/>
            <sz val="8"/>
            <color indexed="81"/>
            <rFont val="Tahoma"/>
            <family val="2"/>
          </rPr>
          <t>ANIS_BEN AMOR:</t>
        </r>
        <r>
          <rPr>
            <sz val="8"/>
            <color indexed="81"/>
            <rFont val="Tahoma"/>
            <family val="2"/>
          </rPr>
          <t xml:space="preserve">
235 ARTICLES AVEC REMISE/TOTAL DE 609 ARTICLES</t>
        </r>
      </text>
    </comment>
    <comment ref="M17" authorId="0">
      <text>
        <r>
          <rPr>
            <sz val="8"/>
            <color indexed="81"/>
            <rFont val="Tahoma"/>
            <family val="2"/>
          </rPr>
          <t>235 ARTICLES AVEC REMISE/TOTAL DE 609 ARTICLES</t>
        </r>
      </text>
    </comment>
    <comment ref="F26" authorId="1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Ecart en quantite : 50 778
Quantite physique : 2 768 828</t>
        </r>
      </text>
    </comment>
    <comment ref="G26" authorId="1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Ecart en quantite : 50 778
Quantite physique : 2 768 828</t>
        </r>
      </text>
    </comment>
    <comment ref="H26" authorId="1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Ecart en quantite : 50 778
Quantite physique : 2 768 828</t>
        </r>
      </text>
    </comment>
    <comment ref="I26" authorId="1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Ecart en quantite : 50 778
Quantite physique : 2 768 828</t>
        </r>
      </text>
    </comment>
    <comment ref="M28" authorId="2">
      <text>
        <r>
          <rPr>
            <sz val="10"/>
            <color indexed="81"/>
            <rFont val="Tahoma"/>
            <family val="2"/>
          </rPr>
          <t>Rupture en Plaque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2">
      <text>
        <r>
          <rPr>
            <b/>
            <sz val="8"/>
            <color indexed="81"/>
            <rFont val="Tahoma"/>
            <family val="2"/>
          </rPr>
          <t>Arret production : cause virus COVID-19</t>
        </r>
      </text>
    </comment>
    <comment ref="F46" authorId="2">
      <text>
        <r>
          <rPr>
            <b/>
            <sz val="8"/>
            <color indexed="81"/>
            <rFont val="Tahoma"/>
            <family val="2"/>
          </rPr>
          <t>Arret production : cause virus COVID-19</t>
        </r>
      </text>
    </comment>
  </commentList>
</comments>
</file>

<file path=xl/sharedStrings.xml><?xml version="1.0" encoding="utf-8"?>
<sst xmlns="http://schemas.openxmlformats.org/spreadsheetml/2006/main" count="410" uniqueCount="209">
  <si>
    <t>Année : 2020</t>
  </si>
  <si>
    <t>Indicateurs</t>
  </si>
  <si>
    <t>Cibles</t>
  </si>
  <si>
    <t>Tendance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</si>
  <si>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</si>
  <si>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</si>
  <si>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</si>
  <si>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</si>
  <si>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</si>
  <si>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</si>
  <si>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</si>
  <si>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</si>
  <si>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sept.</t>
  </si>
  <si>
    <t>oct.</t>
  </si>
  <si>
    <t>nov.</t>
  </si>
  <si>
    <t>déc.</t>
  </si>
  <si>
    <t>Tendance à l'amélioration</t>
  </si>
  <si>
    <t>Objectif atteint</t>
  </si>
  <si>
    <t>Teandance stable</t>
  </si>
  <si>
    <t>Objectif non atteint</t>
  </si>
  <si>
    <t>Tendance à la dégradation</t>
  </si>
  <si>
    <t>REEL</t>
  </si>
  <si>
    <t>THEO</t>
  </si>
  <si>
    <t>Mauvais</t>
  </si>
  <si>
    <t>moyen</t>
  </si>
  <si>
    <t>bon</t>
  </si>
  <si>
    <t xml:space="preserve">vide </t>
  </si>
  <si>
    <t>Valeur</t>
  </si>
  <si>
    <t>aiguille</t>
  </si>
  <si>
    <t>restant</t>
  </si>
  <si>
    <t>vide</t>
  </si>
  <si>
    <t>Plan d'actions</t>
  </si>
  <si>
    <t>Update : 2020</t>
  </si>
  <si>
    <t>P =  Plan actions</t>
  </si>
  <si>
    <t xml:space="preserve"> Actions en retard </t>
  </si>
  <si>
    <t xml:space="preserve">PDCA leader : </t>
  </si>
  <si>
    <t>D = Do actions</t>
  </si>
  <si>
    <t>Action réalisée</t>
  </si>
  <si>
    <t xml:space="preserve">Working team :  </t>
  </si>
  <si>
    <t>C = Check actions efficiency</t>
  </si>
  <si>
    <t xml:space="preserve">Taux de réalisation </t>
  </si>
  <si>
    <t xml:space="preserve">A = Pursue improvement </t>
  </si>
  <si>
    <t>n°</t>
  </si>
  <si>
    <t xml:space="preserve">Date d'ouverture </t>
  </si>
  <si>
    <t xml:space="preserve">Unité / Poste de charge /sous processus </t>
  </si>
  <si>
    <t xml:space="preserve">Sources </t>
  </si>
  <si>
    <t xml:space="preserve"> problème</t>
  </si>
  <si>
    <t>analyse</t>
  </si>
  <si>
    <t>Action</t>
  </si>
  <si>
    <t>Pilote</t>
  </si>
  <si>
    <t>Date</t>
  </si>
  <si>
    <t>Type</t>
  </si>
  <si>
    <t>PDCA
Status</t>
  </si>
  <si>
    <t>Progress</t>
  </si>
  <si>
    <t xml:space="preserve">Date de mésure d'éfficacité </t>
  </si>
  <si>
    <t xml:space="preserve">Preuve d'éfficacité </t>
  </si>
  <si>
    <t>Result / Conclusion</t>
  </si>
  <si>
    <t xml:space="preserve">Action corrective </t>
  </si>
  <si>
    <t>Action préventive</t>
  </si>
  <si>
    <t>Action Curative</t>
  </si>
  <si>
    <t xml:space="preserve">Plan d'actions </t>
  </si>
  <si>
    <t>Résultat</t>
  </si>
  <si>
    <t>I1</t>
  </si>
  <si>
    <t>I2</t>
  </si>
  <si>
    <t>I3</t>
  </si>
  <si>
    <t>I4</t>
  </si>
  <si>
    <t xml:space="preserve">Sous Processus Gestion de stock </t>
  </si>
  <si>
    <t xml:space="preserve">Sous Processus Planification et ordenancement </t>
  </si>
  <si>
    <t>Sous Processus Achat</t>
  </si>
  <si>
    <t xml:space="preserve">TABLEAU DE BORD PROCESSUS LOGISTIQUE </t>
  </si>
  <si>
    <t>Processus :          LOGISTIQUE</t>
  </si>
  <si>
    <t>Taux de service client</t>
  </si>
  <si>
    <t>Taux de conformité des commandes achetés</t>
  </si>
  <si>
    <t>Valeur de gain sur achats suite remises</t>
  </si>
  <si>
    <t>Taux de gain sur achats suite remises</t>
  </si>
  <si>
    <t>Taux des articles achetés avec remise</t>
  </si>
  <si>
    <t>Taux d’écart absolu des inventaires stock</t>
  </si>
  <si>
    <t>I5</t>
  </si>
  <si>
    <t>I6</t>
  </si>
  <si>
    <t>I7</t>
  </si>
  <si>
    <t>Pilote :      TAKROUNI WASSIM</t>
  </si>
  <si>
    <t>Réclamation fournisseurs</t>
  </si>
  <si>
    <t>Bassem Ghnimi</t>
  </si>
  <si>
    <t>articles rondelle rouge non conforme , ste tuno/avoir N°20/0003</t>
  </si>
  <si>
    <t>cloturée</t>
  </si>
  <si>
    <t>Retour marchandises</t>
  </si>
  <si>
    <t>Wassim Takrouni</t>
  </si>
  <si>
    <t>ACHAT MP</t>
  </si>
  <si>
    <t>NC</t>
  </si>
  <si>
    <t>Dimension rondelle rouge non conforme</t>
  </si>
  <si>
    <t xml:space="preserve">Problème Fournisseur </t>
  </si>
  <si>
    <t>GESTION DE STOCK</t>
  </si>
  <si>
    <t>Rupture de stock etiquette couv PL2 : 510PL0209</t>
  </si>
  <si>
    <t>bon de commande clôturé : article non livrée
probleme de cordination avec le fournisseur qui confirme la livraison</t>
  </si>
  <si>
    <t>Cloture et annulation du bon de commande ouvert</t>
  </si>
  <si>
    <t>Anis ben amor</t>
  </si>
  <si>
    <t>Hayet Ben Janet</t>
  </si>
  <si>
    <t xml:space="preserve">Creation d'une nouvelle commande </t>
  </si>
  <si>
    <t>Rupture de stock : Bac M10 NOIR :CODE  400M1009</t>
  </si>
  <si>
    <t>verifier et confirmer les prevision de vente avec le commercial</t>
  </si>
  <si>
    <t>lancer une commande en urgence</t>
  </si>
  <si>
    <t>Variation et pic de vente marche local gamme M10 Premium de 700pc previsionel a 1500 commande ferme</t>
  </si>
  <si>
    <t>Bon de commande Ref : PO201257 du 07/07/20</t>
  </si>
  <si>
    <t>Tableau de prevision pour la deuxieme semestre 2020 envoyer par mail le 21/07/20</t>
  </si>
  <si>
    <t>Rupture de stock : Couvercle M10 NOIR :CODE  420M1014</t>
  </si>
  <si>
    <t>correction des quantités sur MFG</t>
  </si>
  <si>
    <t>validation  et justification des écarts  valorisés avec la direction générale le 03/07/2020</t>
  </si>
  <si>
    <t>wafa ben ameur</t>
  </si>
  <si>
    <t>Analyse des écarts signé par la direction , responsable logistique et gestionnaire de stock</t>
  </si>
  <si>
    <t>balance des écarts enoyé au service comptable</t>
  </si>
  <si>
    <t>les rapports journaliers de gestion de stock signé par le magasinier ou bien envoyé par email ,</t>
  </si>
  <si>
    <t xml:space="preserve">Suivi et fiablité des quantités stock sur MFG </t>
  </si>
  <si>
    <t>Ecart de stock  /inventaire fin juin</t>
  </si>
  <si>
    <t>Non cloturée</t>
  </si>
  <si>
    <t>Suivi des mouvement de stock Fonderie (entrée /sortie/transfert intersites)</t>
  </si>
  <si>
    <t xml:space="preserve">Elaboration des rapports  journaliers de suivi stock ( magasin plaque/atelier montage/fonderie /SNA2) et des rapports de suivi de rebut </t>
  </si>
  <si>
    <t xml:space="preserve">La non tracabilité des mouvement fonderie </t>
  </si>
  <si>
    <t>vérification mensuelle des bons de mouvement stock par rapport au saisi sur Système</t>
  </si>
  <si>
    <t>Construction d'un magasin pour fonderie</t>
  </si>
  <si>
    <t>Recrutement d'un magasinier Fonderie  pour renforcer leauipe</t>
  </si>
  <si>
    <t xml:space="preserve">Modification de feuilles de comptage </t>
  </si>
  <si>
    <t>Nombre de rupture de stocks significatifs en MP et composants</t>
  </si>
  <si>
    <t>Nombre de jour d'arret</t>
  </si>
  <si>
    <t>I8</t>
  </si>
  <si>
    <t>Valeur de stock</t>
  </si>
  <si>
    <t>I9</t>
  </si>
  <si>
    <t>Couverture de stock en nbre de mois</t>
  </si>
  <si>
    <t xml:space="preserve">Renforcement des équipes d'inventaire </t>
  </si>
  <si>
    <t>Dimension poignée support noir non conforme</t>
  </si>
  <si>
    <t>articles poignée non conforme , ste tuno</t>
  </si>
  <si>
    <t>Suivi hebdomadaire des commandes en cours / envoi relance des coimmandes echues</t>
  </si>
  <si>
    <t>livraison de l'article en rupture de stock : RC300380 DU bon de commande ref :PO201131 bon d'entree : 300380
durant trois de suivi le problème n'a plus apparu</t>
  </si>
  <si>
    <t>amélioration</t>
  </si>
  <si>
    <t>Objectif non adéquat avec la réalisation</t>
  </si>
  <si>
    <t>Objectif attend durant 3 trimestres</t>
  </si>
  <si>
    <t>Ecart de stock /inventaire</t>
  </si>
  <si>
    <t>validation  et justification des écarts  valorisés</t>
  </si>
  <si>
    <t>wafa /wassim/hayet/ishak</t>
  </si>
  <si>
    <t xml:space="preserve">Validtion de bilans matières </t>
  </si>
  <si>
    <t>couverture de stock superieur à 3 mois</t>
  </si>
  <si>
    <t>quantité achtée depend de la taille de lot</t>
  </si>
  <si>
    <t xml:space="preserve">Negociation avec les fournisseurs dans les prochains commandes </t>
  </si>
  <si>
    <t>Variation de commandes clients EXPORT</t>
  </si>
  <si>
    <t xml:space="preserve">l'étatr de stock des articles non actifs communiqué au commerciel pour la liquidation </t>
  </si>
  <si>
    <t>Tableau suivi des commandes PR07f02 non MAJ</t>
  </si>
  <si>
    <t>Audit interne 
NC</t>
  </si>
  <si>
    <t xml:space="preserve">Achat </t>
  </si>
  <si>
    <t>Outil de suivi commande nouvellement integré
Sources de collecte des données non identifiés par l'acheteur</t>
  </si>
  <si>
    <t>Planifier une session de formation interne sur la manipulation de l'ERP MFGPRO et l'application du tablleau suivi des commandes au faveur de l'acheteur</t>
  </si>
  <si>
    <t xml:space="preserve">Tableau de suivi des commandes bien remplis et a jour </t>
  </si>
  <si>
    <t xml:space="preserve">N° BC non renseigné dans la fiche de contrôle à la reception
Produit receptionné non controlé 400L0117 </t>
  </si>
  <si>
    <t xml:space="preserve">
Absence référence interne du lot réceptionné  sur le BL
Controleur valide le lot réceptionné sans avoir la référence (Contrôle fait sur la base de retour d'éxperience)</t>
  </si>
  <si>
    <t>Mettre en place une instruction/ Note service qui interdit la mise en stock sans avoir l'identification , le BL/Facture du lot réceptionné</t>
  </si>
  <si>
    <t xml:space="preserve">Non récurrence du problème </t>
  </si>
  <si>
    <t>N° d'OF non instaurer dans le planning de production, problème de traçabilité</t>
  </si>
  <si>
    <t>Planning de production non adéquat</t>
  </si>
  <si>
    <t>Modifier le planning de production assemblage et finition PR07F11 / PR07F12 en ajoutant une nouvelle colonne dédié pour le N° OF</t>
  </si>
  <si>
    <t>Ishak rguez</t>
  </si>
  <si>
    <t xml:space="preserve">Présence N°OF sur planning </t>
  </si>
  <si>
    <t>Planification</t>
  </si>
  <si>
    <t>Audit interne 
OBS</t>
  </si>
  <si>
    <t>Taux d'écart absolu des inventaires stock, comptable mensuel et modifié à comptable Trimestriel: non noté dans le plan d'action</t>
  </si>
  <si>
    <t>Action de modification réalisée non planifiée
Exigence non identiée par le pilote procssus</t>
  </si>
  <si>
    <t>Procéder la planification des actions de modification affectant le SMQ</t>
  </si>
  <si>
    <t>Fiche de management Risques et opportunités PR07F10 non MAJ</t>
  </si>
  <si>
    <t>Nouveaux enjeux non integrés</t>
  </si>
  <si>
    <t>Procéder les modification nécessaires au tableau risque et opportunités</t>
  </si>
  <si>
    <t>Action curative</t>
  </si>
  <si>
    <t>Planning de production non codifié</t>
  </si>
  <si>
    <t>stockage non sécurisé (stockage en hauteur des Bacs, risque sur la sécuirités des personnes et du produit)</t>
  </si>
  <si>
    <t xml:space="preserve">Logistique </t>
  </si>
  <si>
    <t>Achat</t>
  </si>
  <si>
    <t>Acheteur possede le jour d'audit la version d'éssai</t>
  </si>
  <si>
    <t>Tableau Evaluation et selection  des fournisseurs  non maîtrisée (Absence code)</t>
  </si>
  <si>
    <t>Communiquer la version finale du tableau Evaluation et selection  des fournisseurs</t>
  </si>
  <si>
    <t>Zbegui Mohamed</t>
  </si>
  <si>
    <t xml:space="preserve">tableau Evaluation et selection  des fournisseurs maitrisé </t>
  </si>
  <si>
    <t>Voir action ligne 30</t>
  </si>
  <si>
    <t>Equipe non impliqueé dans le SMQ et non informer par rapport à la date de l'audit</t>
  </si>
  <si>
    <t xml:space="preserve">Information non partagées 
Problème communication 
</t>
  </si>
  <si>
    <t>Procéder le partage de toute information relatif à la SMQ (écheance d'audit, revue de direction , PV de réunion, Rapport d'audit..)</t>
  </si>
  <si>
    <t>Partage a toute l'équipe logistique le rapport d'audit interne, le PV de reunion Revue KPI</t>
  </si>
  <si>
    <t xml:space="preserve">Risque SST non identifié </t>
  </si>
  <si>
    <t>Comuniquer le problèmatique au responsable SSET</t>
  </si>
  <si>
    <t xml:space="preserve">PDCA leader : Takrouni wassim </t>
  </si>
  <si>
    <t xml:space="preserve">Working team :  Wafa ben ameur / Ishak rguez  /  Anis ben amor  /  Hayet ben jannet </t>
  </si>
  <si>
    <t>Code: PR07F08v02</t>
  </si>
  <si>
    <t>Date de m.à.j : 09/11/2020</t>
  </si>
  <si>
    <t xml:space="preserve">la non tracabilté des mouvement de stock unité plaque te fonderie sur le sytème MFG </t>
  </si>
  <si>
    <t xml:space="preserve">Formation de l'équipe des magasiniers </t>
  </si>
  <si>
    <t xml:space="preserve">Saisi des bons des transferts </t>
  </si>
  <si>
    <t>ahmed/sahbi</t>
  </si>
  <si>
    <t>Taux de service interne / SNA2</t>
  </si>
  <si>
    <t>Inventaire 31-12-2020</t>
  </si>
  <si>
    <t>Planning inventaire ohysique fin d'année 2020 (Équipe+date)</t>
  </si>
  <si>
    <t xml:space="preserve">Désigantion de l'équipe d'inventaire +les dates d'inventaire </t>
  </si>
  <si>
    <t>wafa/wassim</t>
  </si>
  <si>
    <t>Validation des écarts et justifications avec la direction ( les magasins )</t>
  </si>
  <si>
    <t>Justifier les écarts des magasins et valoriser</t>
  </si>
  <si>
    <t>wafa</t>
  </si>
  <si>
    <t xml:space="preserve">Préparation des bilans matières et calcul des écarts des productions </t>
  </si>
  <si>
    <t xml:space="preserve">validation bilan matière avec la direction </t>
  </si>
  <si>
    <t xml:space="preserve">Correction système MFG </t>
  </si>
  <si>
    <t>saisi des quantités physiques sur le système MFG</t>
  </si>
  <si>
    <t>Equipe logistique</t>
  </si>
  <si>
    <t>ACHAT PDR</t>
  </si>
  <si>
    <t>PRODUIT NON CONFORME PAR RAPPORT DEMANDE</t>
  </si>
  <si>
    <t>ANIS BEN AMOR</t>
  </si>
  <si>
    <r>
      <t xml:space="preserve">PLAQUE EN FIBRE CERAMIQUE NON CONFORME / </t>
    </r>
    <r>
      <rPr>
        <b/>
        <sz val="11"/>
        <color rgb="FFFF0000"/>
        <rFont val="Arial"/>
        <family val="2"/>
      </rPr>
      <t>STE 2RE</t>
    </r>
  </si>
</sst>
</file>

<file path=xl/styles.xml><?xml version="1.0" encoding="utf-8"?>
<styleSheet xmlns="http://schemas.openxmlformats.org/spreadsheetml/2006/main">
  <numFmts count="9">
    <numFmt numFmtId="43" formatCode="_-* #,##0.00\ _€_-;\-* #,##0.00\ _€_-;_-* &quot;-&quot;??\ _€_-;_-@_-"/>
    <numFmt numFmtId="164" formatCode="_-* #,##0.00\ [$€]_-;\-* #,##0.00\ [$€]_-;_-* &quot;-&quot;??\ [$€]_-;_-@_-"/>
    <numFmt numFmtId="165" formatCode="[$-40C]mmmm\-yy;@"/>
    <numFmt numFmtId="166" formatCode="0.0"/>
    <numFmt numFmtId="167" formatCode="0.0%"/>
    <numFmt numFmtId="168" formatCode="0_ ;\-0\ "/>
    <numFmt numFmtId="169" formatCode="#,##0_ ;\-#,##0\ "/>
    <numFmt numFmtId="170" formatCode="_-* #,##0.0\ _€_-;\-* #,##0.0\ _€_-;_-* &quot;-&quot;??\ _€_-;_-@_-"/>
    <numFmt numFmtId="171" formatCode="_-* #,##0\ _€_-;\-* #,##0\ _€_-;_-* &quot;-&quot;??\ _€_-;_-@_-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8"/>
      <name val="Times New Roman"/>
      <family val="1"/>
    </font>
    <font>
      <sz val="11"/>
      <name val="Times New Roman"/>
      <family val="1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10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sz val="32"/>
      <name val="Arial"/>
      <family val="2"/>
    </font>
    <font>
      <b/>
      <sz val="32"/>
      <name val="Arial"/>
      <family val="2"/>
    </font>
    <font>
      <sz val="10"/>
      <color theme="0"/>
      <name val="Arial"/>
      <family val="2"/>
    </font>
    <font>
      <b/>
      <sz val="10"/>
      <color indexed="8"/>
      <name val="Arial"/>
      <family val="2"/>
    </font>
    <font>
      <b/>
      <sz val="11"/>
      <color indexed="9"/>
      <name val="Arial"/>
      <family val="2"/>
    </font>
    <font>
      <sz val="10"/>
      <color indexed="12"/>
      <name val="Arial"/>
      <family val="2"/>
    </font>
    <font>
      <sz val="8"/>
      <name val="Arial"/>
      <family val="2"/>
    </font>
    <font>
      <sz val="10"/>
      <name val="Courier"/>
      <family val="3"/>
      <charset val="178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Swis721 Ex BT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1"/>
      <name val="Tahoma"/>
      <family val="2"/>
    </font>
    <font>
      <b/>
      <sz val="11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7F64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0">
    <xf numFmtId="0" fontId="0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21" fillId="0" borderId="0"/>
    <xf numFmtId="0" fontId="11" fillId="0" borderId="0"/>
    <xf numFmtId="165" fontId="1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165" fontId="1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165" fontId="22" fillId="0" borderId="0"/>
    <xf numFmtId="165" fontId="1" fillId="0" borderId="0"/>
    <xf numFmtId="43" fontId="1" fillId="0" borderId="0" applyFont="0" applyFill="0" applyBorder="0" applyAlignment="0" applyProtection="0"/>
  </cellStyleXfs>
  <cellXfs count="314">
    <xf numFmtId="0" fontId="0" fillId="0" borderId="0" xfId="0"/>
    <xf numFmtId="0" fontId="2" fillId="0" borderId="0" xfId="0" applyFont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3" fontId="2" fillId="0" borderId="7" xfId="0" applyNumberFormat="1" applyFont="1" applyFill="1" applyBorder="1" applyAlignment="1">
      <alignment vertical="center"/>
    </xf>
    <xf numFmtId="9" fontId="2" fillId="0" borderId="0" xfId="1" applyFont="1" applyFill="1" applyAlignment="1">
      <alignment vertical="center"/>
    </xf>
    <xf numFmtId="3" fontId="2" fillId="0" borderId="0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9" fontId="2" fillId="0" borderId="0" xfId="1" applyFont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23" xfId="2" applyBorder="1" applyAlignment="1">
      <alignment horizontal="left" vertical="center"/>
    </xf>
    <xf numFmtId="9" fontId="0" fillId="0" borderId="23" xfId="3" applyFont="1" applyBorder="1" applyAlignment="1">
      <alignment horizontal="left" vertical="center"/>
    </xf>
    <xf numFmtId="0" fontId="1" fillId="0" borderId="0" xfId="2"/>
    <xf numFmtId="0" fontId="1" fillId="0" borderId="23" xfId="2" applyBorder="1"/>
    <xf numFmtId="9" fontId="0" fillId="0" borderId="23" xfId="3" applyFont="1" applyBorder="1"/>
    <xf numFmtId="0" fontId="11" fillId="0" borderId="0" xfId="4"/>
    <xf numFmtId="0" fontId="11" fillId="0" borderId="6" xfId="4" applyBorder="1" applyAlignment="1">
      <alignment horizontal="center"/>
    </xf>
    <xf numFmtId="0" fontId="11" fillId="0" borderId="0" xfId="4" applyBorder="1" applyAlignment="1">
      <alignment horizontal="center"/>
    </xf>
    <xf numFmtId="0" fontId="14" fillId="0" borderId="0" xfId="4" applyFont="1" applyBorder="1" applyAlignment="1">
      <alignment horizontal="center" vertical="center"/>
    </xf>
    <xf numFmtId="0" fontId="15" fillId="0" borderId="0" xfId="4" applyFont="1" applyBorder="1" applyAlignment="1">
      <alignment horizontal="center" vertical="center"/>
    </xf>
    <xf numFmtId="0" fontId="11" fillId="0" borderId="0" xfId="4" applyBorder="1"/>
    <xf numFmtId="0" fontId="11" fillId="0" borderId="7" xfId="4" applyBorder="1"/>
    <xf numFmtId="0" fontId="11" fillId="7" borderId="35" xfId="4" applyFill="1" applyBorder="1" applyAlignment="1">
      <alignment wrapText="1"/>
    </xf>
    <xf numFmtId="0" fontId="11" fillId="0" borderId="36" xfId="4" applyBorder="1" applyAlignment="1">
      <alignment wrapText="1"/>
    </xf>
    <xf numFmtId="0" fontId="11" fillId="0" borderId="37" xfId="4" applyBorder="1" applyAlignment="1">
      <alignment wrapText="1"/>
    </xf>
    <xf numFmtId="1" fontId="16" fillId="0" borderId="0" xfId="4" applyNumberFormat="1" applyFont="1" applyBorder="1" applyAlignment="1">
      <alignment horizontal="center"/>
    </xf>
    <xf numFmtId="0" fontId="11" fillId="0" borderId="0" xfId="4" applyFont="1"/>
    <xf numFmtId="0" fontId="11" fillId="7" borderId="39" xfId="4" applyFill="1" applyBorder="1" applyAlignment="1">
      <alignment wrapText="1"/>
    </xf>
    <xf numFmtId="0" fontId="11" fillId="7" borderId="26" xfId="4" applyFill="1" applyBorder="1" applyAlignment="1">
      <alignment wrapText="1"/>
    </xf>
    <xf numFmtId="0" fontId="11" fillId="0" borderId="26" xfId="4" applyBorder="1" applyAlignment="1">
      <alignment wrapText="1"/>
    </xf>
    <xf numFmtId="0" fontId="11" fillId="0" borderId="40" xfId="4" applyBorder="1" applyAlignment="1">
      <alignment wrapText="1"/>
    </xf>
    <xf numFmtId="1" fontId="16" fillId="0" borderId="0" xfId="5" applyNumberFormat="1" applyFont="1" applyBorder="1" applyAlignment="1">
      <alignment horizontal="center"/>
    </xf>
    <xf numFmtId="9" fontId="11" fillId="0" borderId="0" xfId="5" applyFont="1" applyBorder="1" applyAlignment="1">
      <alignment horizontal="center" vertical="center"/>
    </xf>
    <xf numFmtId="0" fontId="11" fillId="7" borderId="44" xfId="4" applyFill="1" applyBorder="1" applyAlignment="1">
      <alignment wrapText="1"/>
    </xf>
    <xf numFmtId="0" fontId="11" fillId="7" borderId="42" xfId="4" applyFill="1" applyBorder="1" applyAlignment="1">
      <alignment wrapText="1"/>
    </xf>
    <xf numFmtId="0" fontId="11" fillId="7" borderId="43" xfId="4" applyFill="1" applyBorder="1" applyAlignment="1">
      <alignment wrapText="1"/>
    </xf>
    <xf numFmtId="0" fontId="11" fillId="0" borderId="6" xfId="4" applyBorder="1"/>
    <xf numFmtId="0" fontId="13" fillId="0" borderId="0" xfId="4" applyFont="1" applyBorder="1" applyAlignment="1">
      <alignment horizontal="left" vertical="center" wrapText="1"/>
    </xf>
    <xf numFmtId="0" fontId="11" fillId="0" borderId="0" xfId="4" applyFont="1" applyBorder="1" applyAlignment="1">
      <alignment horizontal="left" vertical="center" wrapText="1"/>
    </xf>
    <xf numFmtId="0" fontId="11" fillId="0" borderId="0" xfId="4" applyFill="1" applyBorder="1" applyAlignment="1">
      <alignment wrapText="1"/>
    </xf>
    <xf numFmtId="0" fontId="18" fillId="8" borderId="25" xfId="4" applyFont="1" applyFill="1" applyBorder="1" applyAlignment="1">
      <alignment horizontal="center" vertical="center" wrapText="1"/>
    </xf>
    <xf numFmtId="0" fontId="18" fillId="8" borderId="39" xfId="4" applyFont="1" applyFill="1" applyBorder="1" applyAlignment="1">
      <alignment horizontal="center" vertical="center" wrapText="1"/>
    </xf>
    <xf numFmtId="0" fontId="18" fillId="8" borderId="26" xfId="4" applyFont="1" applyFill="1" applyBorder="1" applyAlignment="1">
      <alignment horizontal="center" vertical="center" wrapText="1"/>
    </xf>
    <xf numFmtId="0" fontId="18" fillId="8" borderId="46" xfId="4" applyFont="1" applyFill="1" applyBorder="1" applyAlignment="1">
      <alignment horizontal="center" vertical="center" wrapText="1"/>
    </xf>
    <xf numFmtId="0" fontId="18" fillId="8" borderId="38" xfId="4" applyFont="1" applyFill="1" applyBorder="1" applyAlignment="1">
      <alignment horizontal="center" vertical="center" wrapText="1"/>
    </xf>
    <xf numFmtId="1" fontId="11" fillId="0" borderId="0" xfId="4" applyNumberFormat="1"/>
    <xf numFmtId="0" fontId="13" fillId="0" borderId="22" xfId="4" applyFont="1" applyBorder="1" applyAlignment="1">
      <alignment horizontal="center" vertical="center" wrapText="1"/>
    </xf>
    <xf numFmtId="14" fontId="13" fillId="0" borderId="45" xfId="4" applyNumberFormat="1" applyFont="1" applyBorder="1" applyAlignment="1">
      <alignment horizontal="center" vertical="center" wrapText="1"/>
    </xf>
    <xf numFmtId="0" fontId="13" fillId="0" borderId="45" xfId="4" applyFont="1" applyBorder="1" applyAlignment="1">
      <alignment horizontal="center" vertical="center" wrapText="1"/>
    </xf>
    <xf numFmtId="0" fontId="13" fillId="0" borderId="23" xfId="4" applyFont="1" applyBorder="1" applyAlignment="1">
      <alignment horizontal="left" vertical="center" wrapText="1"/>
    </xf>
    <xf numFmtId="0" fontId="11" fillId="0" borderId="23" xfId="4" applyFill="1" applyBorder="1" applyAlignment="1">
      <alignment horizontal="left" vertical="center" wrapText="1"/>
    </xf>
    <xf numFmtId="0" fontId="11" fillId="0" borderId="23" xfId="4" applyFill="1" applyBorder="1" applyAlignment="1">
      <alignment horizontal="center" vertical="center" wrapText="1"/>
    </xf>
    <xf numFmtId="15" fontId="13" fillId="0" borderId="23" xfId="4" applyNumberFormat="1" applyFont="1" applyFill="1" applyBorder="1" applyAlignment="1">
      <alignment horizontal="center" vertical="center" wrapText="1"/>
    </xf>
    <xf numFmtId="9" fontId="11" fillId="0" borderId="23" xfId="4" applyNumberFormat="1" applyFill="1" applyBorder="1" applyAlignment="1">
      <alignment horizontal="center" vertical="center"/>
    </xf>
    <xf numFmtId="0" fontId="19" fillId="0" borderId="45" xfId="4" applyFont="1" applyFill="1" applyBorder="1" applyAlignment="1">
      <alignment horizontal="center" vertical="center" wrapText="1"/>
    </xf>
    <xf numFmtId="0" fontId="11" fillId="0" borderId="0" xfId="4" applyFill="1"/>
    <xf numFmtId="1" fontId="11" fillId="0" borderId="0" xfId="4" applyNumberFormat="1" applyFill="1"/>
    <xf numFmtId="0" fontId="20" fillId="0" borderId="23" xfId="4" applyFont="1" applyFill="1" applyBorder="1" applyAlignment="1">
      <alignment horizontal="left" vertical="center" wrapText="1"/>
    </xf>
    <xf numFmtId="0" fontId="20" fillId="0" borderId="0" xfId="4" applyFont="1" applyFill="1" applyBorder="1" applyAlignment="1">
      <alignment horizontal="left" vertical="center" wrapText="1"/>
    </xf>
    <xf numFmtId="0" fontId="20" fillId="0" borderId="23" xfId="4" applyFont="1" applyBorder="1" applyAlignment="1">
      <alignment horizontal="left" vertical="center" wrapText="1"/>
    </xf>
    <xf numFmtId="0" fontId="11" fillId="0" borderId="23" xfId="4" applyBorder="1" applyAlignment="1">
      <alignment horizontal="center" vertical="center" wrapText="1"/>
    </xf>
    <xf numFmtId="14" fontId="13" fillId="0" borderId="23" xfId="4" applyNumberFormat="1" applyFont="1" applyBorder="1" applyAlignment="1">
      <alignment horizontal="center" vertical="center" wrapText="1"/>
    </xf>
    <xf numFmtId="14" fontId="11" fillId="0" borderId="27" xfId="4" applyNumberFormat="1" applyBorder="1" applyAlignment="1">
      <alignment horizontal="center" vertical="center"/>
    </xf>
    <xf numFmtId="0" fontId="13" fillId="0" borderId="23" xfId="4" applyFont="1" applyBorder="1" applyAlignment="1">
      <alignment horizontal="center" vertical="center" wrapText="1"/>
    </xf>
    <xf numFmtId="0" fontId="13" fillId="0" borderId="22" xfId="4" applyFont="1" applyBorder="1" applyAlignment="1">
      <alignment horizontal="left" vertical="center" wrapText="1"/>
    </xf>
    <xf numFmtId="0" fontId="13" fillId="0" borderId="45" xfId="4" applyFont="1" applyBorder="1" applyAlignment="1">
      <alignment horizontal="left" vertical="center" wrapText="1"/>
    </xf>
    <xf numFmtId="0" fontId="11" fillId="0" borderId="0" xfId="4" applyBorder="1" applyAlignment="1">
      <alignment wrapText="1"/>
    </xf>
    <xf numFmtId="0" fontId="13" fillId="0" borderId="41" xfId="4" applyFont="1" applyBorder="1" applyAlignment="1">
      <alignment horizontal="left" vertical="center" wrapText="1"/>
    </xf>
    <xf numFmtId="0" fontId="13" fillId="0" borderId="44" xfId="4" applyFont="1" applyBorder="1" applyAlignment="1">
      <alignment horizontal="left" vertical="center" wrapText="1"/>
    </xf>
    <xf numFmtId="0" fontId="13" fillId="0" borderId="42" xfId="4" applyFont="1" applyBorder="1" applyAlignment="1">
      <alignment horizontal="left" vertical="center" wrapText="1"/>
    </xf>
    <xf numFmtId="14" fontId="11" fillId="0" borderId="23" xfId="4" applyNumberFormat="1" applyBorder="1" applyAlignment="1">
      <alignment horizontal="center" vertical="center"/>
    </xf>
    <xf numFmtId="1" fontId="11" fillId="0" borderId="23" xfId="4" applyNumberFormat="1" applyBorder="1" applyAlignment="1">
      <alignment horizontal="left" vertical="center"/>
    </xf>
    <xf numFmtId="0" fontId="20" fillId="0" borderId="42" xfId="4" applyFont="1" applyBorder="1" applyAlignment="1">
      <alignment horizontal="left" vertical="center" wrapText="1"/>
    </xf>
    <xf numFmtId="0" fontId="11" fillId="0" borderId="42" xfId="4" applyBorder="1" applyAlignment="1">
      <alignment horizontal="left" vertical="center" wrapText="1"/>
    </xf>
    <xf numFmtId="0" fontId="13" fillId="0" borderId="0" xfId="4" applyFont="1"/>
    <xf numFmtId="0" fontId="11" fillId="0" borderId="0" xfId="4" applyAlignment="1">
      <alignment horizontal="center"/>
    </xf>
    <xf numFmtId="0" fontId="16" fillId="3" borderId="0" xfId="4" applyFont="1" applyFill="1"/>
    <xf numFmtId="0" fontId="11" fillId="0" borderId="23" xfId="4" applyFont="1" applyFill="1" applyBorder="1" applyAlignment="1">
      <alignment horizontal="left" vertical="center" wrapText="1"/>
    </xf>
    <xf numFmtId="0" fontId="11" fillId="0" borderId="23" xfId="4" applyFont="1" applyFill="1" applyBorder="1" applyAlignment="1">
      <alignment horizontal="center" vertical="center" wrapText="1"/>
    </xf>
    <xf numFmtId="17" fontId="13" fillId="0" borderId="23" xfId="4" applyNumberFormat="1" applyFont="1" applyFill="1" applyBorder="1" applyAlignment="1">
      <alignment horizontal="center" vertical="center" wrapText="1"/>
    </xf>
    <xf numFmtId="9" fontId="11" fillId="0" borderId="27" xfId="4" applyNumberFormat="1" applyFill="1" applyBorder="1" applyAlignment="1">
      <alignment horizontal="center" vertical="center"/>
    </xf>
    <xf numFmtId="17" fontId="11" fillId="0" borderId="38" xfId="4" applyNumberFormat="1" applyFont="1" applyFill="1" applyBorder="1" applyAlignment="1">
      <alignment horizontal="center" vertical="center"/>
    </xf>
    <xf numFmtId="0" fontId="19" fillId="0" borderId="23" xfId="4" applyFont="1" applyFill="1" applyBorder="1" applyAlignment="1">
      <alignment horizontal="center" vertical="center" wrapText="1"/>
    </xf>
    <xf numFmtId="0" fontId="11" fillId="0" borderId="38" xfId="4" applyFill="1" applyBorder="1" applyAlignment="1">
      <alignment horizontal="center" vertical="center"/>
    </xf>
    <xf numFmtId="9" fontId="11" fillId="0" borderId="23" xfId="4" applyNumberFormat="1" applyBorder="1" applyAlignment="1">
      <alignment horizontal="center" vertical="center"/>
    </xf>
    <xf numFmtId="9" fontId="11" fillId="0" borderId="27" xfId="4" applyNumberFormat="1" applyBorder="1" applyAlignment="1">
      <alignment horizontal="center" vertical="center"/>
    </xf>
    <xf numFmtId="0" fontId="11" fillId="0" borderId="38" xfId="4" applyNumberFormat="1" applyBorder="1" applyAlignment="1">
      <alignment horizontal="center" vertical="center"/>
    </xf>
    <xf numFmtId="0" fontId="19" fillId="0" borderId="23" xfId="4" applyFont="1" applyBorder="1" applyAlignment="1">
      <alignment horizontal="center" vertical="center" wrapText="1"/>
    </xf>
    <xf numFmtId="1" fontId="11" fillId="0" borderId="38" xfId="4" applyNumberFormat="1" applyBorder="1" applyAlignment="1">
      <alignment horizontal="center" vertical="center"/>
    </xf>
    <xf numFmtId="9" fontId="11" fillId="0" borderId="42" xfId="4" applyNumberFormat="1" applyBorder="1" applyAlignment="1">
      <alignment horizontal="center" vertical="center"/>
    </xf>
    <xf numFmtId="9" fontId="11" fillId="0" borderId="48" xfId="4" applyNumberFormat="1" applyBorder="1" applyAlignment="1">
      <alignment horizontal="center" vertical="center"/>
    </xf>
    <xf numFmtId="1" fontId="11" fillId="0" borderId="43" xfId="4" applyNumberFormat="1" applyBorder="1" applyAlignment="1">
      <alignment horizontal="left" vertical="center"/>
    </xf>
    <xf numFmtId="0" fontId="19" fillId="0" borderId="42" xfId="4" applyFont="1" applyBorder="1" applyAlignment="1">
      <alignment horizontal="left" vertical="center" wrapText="1"/>
    </xf>
    <xf numFmtId="0" fontId="16" fillId="0" borderId="0" xfId="4" applyFont="1"/>
    <xf numFmtId="0" fontId="9" fillId="0" borderId="7" xfId="0" applyFont="1" applyBorder="1" applyAlignment="1">
      <alignment vertical="center"/>
    </xf>
    <xf numFmtId="49" fontId="9" fillId="2" borderId="23" xfId="0" applyNumberFormat="1" applyFont="1" applyFill="1" applyBorder="1" applyAlignment="1">
      <alignment horizontal="center" vertical="center" wrapText="1"/>
    </xf>
    <xf numFmtId="49" fontId="9" fillId="2" borderId="38" xfId="0" applyNumberFormat="1" applyFont="1" applyFill="1" applyBorder="1" applyAlignment="1">
      <alignment horizontal="center" vertical="center" wrapText="1"/>
    </xf>
    <xf numFmtId="9" fontId="23" fillId="2" borderId="23" xfId="0" applyNumberFormat="1" applyFont="1" applyFill="1" applyBorder="1" applyAlignment="1">
      <alignment horizontal="center" vertical="center"/>
    </xf>
    <xf numFmtId="9" fontId="2" fillId="3" borderId="23" xfId="1" applyFont="1" applyFill="1" applyBorder="1" applyAlignment="1">
      <alignment horizontal="center" vertical="center"/>
    </xf>
    <xf numFmtId="9" fontId="2" fillId="0" borderId="23" xfId="0" applyNumberFormat="1" applyFont="1" applyFill="1" applyBorder="1" applyAlignment="1">
      <alignment horizontal="center" vertical="center"/>
    </xf>
    <xf numFmtId="9" fontId="2" fillId="9" borderId="23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2" xfId="0" applyFont="1" applyFill="1" applyBorder="1" applyAlignment="1">
      <alignment vertical="center"/>
    </xf>
    <xf numFmtId="0" fontId="2" fillId="0" borderId="23" xfId="0" applyFont="1" applyBorder="1" applyAlignment="1">
      <alignment horizontal="left" vertical="center"/>
    </xf>
    <xf numFmtId="0" fontId="10" fillId="10" borderId="23" xfId="0" applyFont="1" applyFill="1" applyBorder="1" applyAlignment="1">
      <alignment horizontal="center" vertical="center"/>
    </xf>
    <xf numFmtId="0" fontId="2" fillId="5" borderId="41" xfId="0" applyFont="1" applyFill="1" applyBorder="1" applyAlignment="1">
      <alignment vertical="center"/>
    </xf>
    <xf numFmtId="0" fontId="2" fillId="0" borderId="42" xfId="0" applyFont="1" applyBorder="1" applyAlignment="1">
      <alignment horizontal="left" vertical="center"/>
    </xf>
    <xf numFmtId="0" fontId="2" fillId="5" borderId="42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9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9" fontId="5" fillId="0" borderId="0" xfId="0" applyNumberFormat="1" applyFont="1" applyFill="1" applyBorder="1" applyAlignment="1">
      <alignment vertical="center" wrapText="1"/>
    </xf>
    <xf numFmtId="3" fontId="2" fillId="0" borderId="24" xfId="0" applyNumberFormat="1" applyFont="1" applyFill="1" applyBorder="1" applyAlignment="1">
      <alignment vertical="center"/>
    </xf>
    <xf numFmtId="166" fontId="2" fillId="0" borderId="24" xfId="0" applyNumberFormat="1" applyFont="1" applyBorder="1" applyAlignment="1">
      <alignment horizontal="center" vertical="center"/>
    </xf>
    <xf numFmtId="1" fontId="2" fillId="0" borderId="24" xfId="1" applyNumberFormat="1" applyFont="1" applyBorder="1" applyAlignment="1">
      <alignment horizontal="center" vertical="center"/>
    </xf>
    <xf numFmtId="0" fontId="2" fillId="0" borderId="52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2" fontId="23" fillId="2" borderId="23" xfId="0" applyNumberFormat="1" applyFont="1" applyFill="1" applyBorder="1" applyAlignment="1">
      <alignment horizontal="center" vertical="center"/>
    </xf>
    <xf numFmtId="1" fontId="23" fillId="2" borderId="23" xfId="0" applyNumberFormat="1" applyFont="1" applyFill="1" applyBorder="1" applyAlignment="1">
      <alignment horizontal="center" vertical="center"/>
    </xf>
    <xf numFmtId="9" fontId="2" fillId="0" borderId="0" xfId="0" applyNumberFormat="1" applyFont="1" applyBorder="1" applyAlignment="1">
      <alignment horizontal="center" vertical="center"/>
    </xf>
    <xf numFmtId="167" fontId="2" fillId="0" borderId="23" xfId="0" applyNumberFormat="1" applyFont="1" applyFill="1" applyBorder="1" applyAlignment="1">
      <alignment horizontal="center" vertical="center"/>
    </xf>
    <xf numFmtId="0" fontId="11" fillId="0" borderId="23" xfId="4" applyBorder="1" applyAlignment="1">
      <alignment horizontal="center" vertical="center" wrapText="1"/>
    </xf>
    <xf numFmtId="0" fontId="11" fillId="0" borderId="23" xfId="4" applyBorder="1" applyAlignment="1">
      <alignment horizontal="center" vertical="center" wrapText="1"/>
    </xf>
    <xf numFmtId="9" fontId="0" fillId="11" borderId="23" xfId="1" applyFont="1" applyFill="1" applyBorder="1" applyAlignment="1">
      <alignment horizontal="center" vertical="center"/>
    </xf>
    <xf numFmtId="9" fontId="0" fillId="12" borderId="23" xfId="1" applyFont="1" applyFill="1" applyBorder="1" applyAlignment="1">
      <alignment horizontal="center" vertical="center"/>
    </xf>
    <xf numFmtId="14" fontId="11" fillId="0" borderId="23" xfId="4" applyNumberFormat="1" applyFill="1" applyBorder="1" applyAlignment="1">
      <alignment horizontal="center" vertical="center"/>
    </xf>
    <xf numFmtId="17" fontId="11" fillId="0" borderId="23" xfId="4" applyNumberFormat="1" applyFont="1" applyFill="1" applyBorder="1" applyAlignment="1">
      <alignment horizontal="left" vertical="center"/>
    </xf>
    <xf numFmtId="0" fontId="11" fillId="0" borderId="23" xfId="4" applyFill="1" applyBorder="1" applyAlignment="1">
      <alignment horizontal="left" vertical="center"/>
    </xf>
    <xf numFmtId="1" fontId="11" fillId="0" borderId="23" xfId="4" applyNumberFormat="1" applyBorder="1" applyAlignment="1">
      <alignment horizontal="left" vertical="center" wrapText="1"/>
    </xf>
    <xf numFmtId="16" fontId="13" fillId="0" borderId="23" xfId="4" applyNumberFormat="1" applyFont="1" applyBorder="1" applyAlignment="1">
      <alignment horizontal="center" vertical="center" wrapText="1"/>
    </xf>
    <xf numFmtId="14" fontId="13" fillId="0" borderId="39" xfId="4" applyNumberFormat="1" applyFont="1" applyBorder="1" applyAlignment="1">
      <alignment horizontal="center" vertical="center" wrapText="1"/>
    </xf>
    <xf numFmtId="0" fontId="11" fillId="0" borderId="23" xfId="4" applyBorder="1" applyAlignment="1">
      <alignment horizontal="center" vertical="center" wrapText="1"/>
    </xf>
    <xf numFmtId="0" fontId="11" fillId="0" borderId="23" xfId="4" applyBorder="1" applyAlignment="1">
      <alignment horizontal="center" vertical="center" wrapText="1"/>
    </xf>
    <xf numFmtId="0" fontId="2" fillId="0" borderId="23" xfId="0" applyNumberFormat="1" applyFont="1" applyFill="1" applyBorder="1" applyAlignment="1">
      <alignment horizontal="center" vertical="center"/>
    </xf>
    <xf numFmtId="169" fontId="2" fillId="0" borderId="23" xfId="29" applyNumberFormat="1" applyFont="1" applyFill="1" applyBorder="1" applyAlignment="1">
      <alignment horizontal="center" vertical="center"/>
    </xf>
    <xf numFmtId="43" fontId="2" fillId="0" borderId="23" xfId="29" applyFont="1" applyFill="1" applyBorder="1" applyAlignment="1">
      <alignment horizontal="center" vertical="center"/>
    </xf>
    <xf numFmtId="171" fontId="2" fillId="0" borderId="23" xfId="29" applyNumberFormat="1" applyFont="1" applyFill="1" applyBorder="1" applyAlignment="1">
      <alignment horizontal="center" vertical="center"/>
    </xf>
    <xf numFmtId="0" fontId="11" fillId="0" borderId="23" xfId="4" applyBorder="1" applyAlignment="1">
      <alignment horizontal="center" vertical="center" wrapText="1"/>
    </xf>
    <xf numFmtId="0" fontId="11" fillId="0" borderId="23" xfId="4" applyBorder="1" applyAlignment="1">
      <alignment horizontal="center" vertical="center" wrapText="1"/>
    </xf>
    <xf numFmtId="0" fontId="11" fillId="0" borderId="23" xfId="4" applyBorder="1" applyAlignment="1">
      <alignment horizontal="center" vertical="center" wrapText="1"/>
    </xf>
    <xf numFmtId="14" fontId="13" fillId="0" borderId="23" xfId="4" applyNumberFormat="1" applyFont="1" applyBorder="1" applyAlignment="1">
      <alignment horizontal="center" vertical="center" wrapText="1"/>
    </xf>
    <xf numFmtId="16" fontId="13" fillId="0" borderId="23" xfId="4" applyNumberFormat="1" applyFont="1" applyBorder="1" applyAlignment="1">
      <alignment horizontal="center" vertical="center"/>
    </xf>
    <xf numFmtId="0" fontId="11" fillId="0" borderId="23" xfId="4" applyBorder="1"/>
    <xf numFmtId="0" fontId="11" fillId="0" borderId="23" xfId="4" applyBorder="1" applyAlignment="1">
      <alignment horizontal="center"/>
    </xf>
    <xf numFmtId="167" fontId="2" fillId="9" borderId="23" xfId="0" applyNumberFormat="1" applyFont="1" applyFill="1" applyBorder="1" applyAlignment="1">
      <alignment horizontal="center" vertical="center"/>
    </xf>
    <xf numFmtId="14" fontId="13" fillId="0" borderId="26" xfId="4" applyNumberFormat="1" applyFont="1" applyBorder="1" applyAlignment="1">
      <alignment horizontal="center" vertical="center" wrapText="1"/>
    </xf>
    <xf numFmtId="0" fontId="13" fillId="0" borderId="26" xfId="4" applyFont="1" applyBorder="1" applyAlignment="1">
      <alignment horizontal="center" vertical="center" wrapText="1"/>
    </xf>
    <xf numFmtId="0" fontId="13" fillId="0" borderId="26" xfId="4" applyFont="1" applyBorder="1" applyAlignment="1">
      <alignment horizontal="left" vertical="center" wrapText="1"/>
    </xf>
    <xf numFmtId="0" fontId="11" fillId="0" borderId="23" xfId="4" applyBorder="1" applyAlignment="1">
      <alignment horizontal="center" vertical="center" wrapText="1"/>
    </xf>
    <xf numFmtId="14" fontId="13" fillId="0" borderId="23" xfId="4" applyNumberFormat="1" applyFont="1" applyBorder="1" applyAlignment="1">
      <alignment horizontal="center" vertical="center" wrapText="1"/>
    </xf>
    <xf numFmtId="0" fontId="11" fillId="14" borderId="23" xfId="4" applyFill="1" applyBorder="1" applyAlignment="1">
      <alignment horizontal="center" vertical="center" wrapText="1"/>
    </xf>
    <xf numFmtId="14" fontId="13" fillId="14" borderId="23" xfId="4" applyNumberFormat="1" applyFont="1" applyFill="1" applyBorder="1" applyAlignment="1">
      <alignment horizontal="center" vertical="center" wrapText="1"/>
    </xf>
    <xf numFmtId="9" fontId="11" fillId="14" borderId="23" xfId="4" applyNumberFormat="1" applyFill="1" applyBorder="1" applyAlignment="1">
      <alignment horizontal="center" vertical="center"/>
    </xf>
    <xf numFmtId="16" fontId="13" fillId="14" borderId="23" xfId="4" applyNumberFormat="1" applyFont="1" applyFill="1" applyBorder="1" applyAlignment="1">
      <alignment horizontal="center" vertical="center" wrapText="1"/>
    </xf>
    <xf numFmtId="0" fontId="19" fillId="14" borderId="23" xfId="4" applyFont="1" applyFill="1" applyBorder="1" applyAlignment="1">
      <alignment horizontal="center" vertical="center" wrapText="1"/>
    </xf>
    <xf numFmtId="14" fontId="13" fillId="0" borderId="23" xfId="4" applyNumberFormat="1" applyFont="1" applyBorder="1" applyAlignment="1">
      <alignment horizontal="center" vertical="center" wrapText="1"/>
    </xf>
    <xf numFmtId="0" fontId="11" fillId="0" borderId="23" xfId="4" applyBorder="1" applyAlignment="1">
      <alignment horizontal="center" vertical="center" wrapText="1"/>
    </xf>
    <xf numFmtId="9" fontId="23" fillId="15" borderId="23" xfId="0" applyNumberFormat="1" applyFont="1" applyFill="1" applyBorder="1" applyAlignment="1">
      <alignment horizontal="center" vertical="center"/>
    </xf>
    <xf numFmtId="1" fontId="2" fillId="0" borderId="23" xfId="1" applyNumberFormat="1" applyFont="1" applyBorder="1" applyAlignment="1">
      <alignment horizontal="center" vertical="center"/>
    </xf>
    <xf numFmtId="0" fontId="2" fillId="0" borderId="23" xfId="29" applyNumberFormat="1" applyFont="1" applyFill="1" applyBorder="1" applyAlignment="1">
      <alignment horizontal="center" vertical="center"/>
    </xf>
    <xf numFmtId="43" fontId="2" fillId="0" borderId="23" xfId="29" applyNumberFormat="1" applyFont="1" applyFill="1" applyBorder="1" applyAlignment="1">
      <alignment horizontal="center" vertical="center"/>
    </xf>
    <xf numFmtId="0" fontId="11" fillId="0" borderId="23" xfId="4" applyBorder="1" applyAlignment="1">
      <alignment horizontal="center" vertical="center" wrapText="1"/>
    </xf>
    <xf numFmtId="14" fontId="13" fillId="0" borderId="26" xfId="4" applyNumberFormat="1" applyFont="1" applyBorder="1" applyAlignment="1">
      <alignment horizontal="center" vertical="center" wrapText="1"/>
    </xf>
    <xf numFmtId="14" fontId="13" fillId="0" borderId="23" xfId="4" applyNumberFormat="1" applyFont="1" applyBorder="1" applyAlignment="1">
      <alignment horizontal="center" vertical="center" wrapText="1"/>
    </xf>
    <xf numFmtId="9" fontId="2" fillId="0" borderId="27" xfId="0" applyNumberFormat="1" applyFont="1" applyBorder="1" applyAlignment="1">
      <alignment horizontal="center" vertical="center"/>
    </xf>
    <xf numFmtId="9" fontId="2" fillId="0" borderId="28" xfId="0" applyNumberFormat="1" applyFont="1" applyBorder="1" applyAlignment="1">
      <alignment horizontal="center" vertical="center"/>
    </xf>
    <xf numFmtId="9" fontId="2" fillId="0" borderId="45" xfId="0" applyNumberFormat="1" applyFont="1" applyBorder="1" applyAlignment="1">
      <alignment horizontal="center" vertical="center"/>
    </xf>
    <xf numFmtId="171" fontId="2" fillId="0" borderId="27" xfId="29" applyNumberFormat="1" applyFont="1" applyBorder="1" applyAlignment="1">
      <alignment horizontal="center" vertical="center"/>
    </xf>
    <xf numFmtId="171" fontId="2" fillId="0" borderId="28" xfId="29" applyNumberFormat="1" applyFont="1" applyBorder="1" applyAlignment="1">
      <alignment horizontal="center" vertical="center"/>
    </xf>
    <xf numFmtId="171" fontId="2" fillId="0" borderId="45" xfId="29" applyNumberFormat="1" applyFont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168" fontId="5" fillId="0" borderId="23" xfId="29" applyNumberFormat="1" applyFont="1" applyFill="1" applyBorder="1" applyAlignment="1">
      <alignment horizontal="center" vertical="center" wrapText="1"/>
    </xf>
    <xf numFmtId="43" fontId="2" fillId="0" borderId="27" xfId="29" applyNumberFormat="1" applyFont="1" applyBorder="1" applyAlignment="1">
      <alignment horizontal="center" vertical="center"/>
    </xf>
    <xf numFmtId="43" fontId="2" fillId="0" borderId="28" xfId="29" applyNumberFormat="1" applyFont="1" applyBorder="1" applyAlignment="1">
      <alignment horizontal="center" vertical="center"/>
    </xf>
    <xf numFmtId="43" fontId="2" fillId="0" borderId="45" xfId="29" applyNumberFormat="1" applyFont="1" applyBorder="1" applyAlignment="1">
      <alignment horizontal="center" vertical="center"/>
    </xf>
    <xf numFmtId="167" fontId="2" fillId="0" borderId="23" xfId="0" applyNumberFormat="1" applyFont="1" applyBorder="1" applyAlignment="1">
      <alignment horizontal="center" vertical="center"/>
    </xf>
    <xf numFmtId="9" fontId="5" fillId="0" borderId="26" xfId="0" applyNumberFormat="1" applyFont="1" applyFill="1" applyBorder="1" applyAlignment="1">
      <alignment horizontal="center" vertical="center" wrapText="1"/>
    </xf>
    <xf numFmtId="9" fontId="5" fillId="0" borderId="21" xfId="0" applyNumberFormat="1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9" fontId="5" fillId="0" borderId="46" xfId="1" applyFont="1" applyBorder="1" applyAlignment="1">
      <alignment horizontal="center" vertical="center" wrapText="1"/>
    </xf>
    <xf numFmtId="9" fontId="5" fillId="0" borderId="47" xfId="1" applyFont="1" applyBorder="1" applyAlignment="1">
      <alignment horizontal="center" vertical="center" wrapText="1"/>
    </xf>
    <xf numFmtId="0" fontId="2" fillId="0" borderId="23" xfId="0" applyNumberFormat="1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5" fillId="0" borderId="23" xfId="0" applyNumberFormat="1" applyFont="1" applyFill="1" applyBorder="1" applyAlignment="1">
      <alignment horizontal="center" vertical="center" wrapText="1"/>
    </xf>
    <xf numFmtId="9" fontId="2" fillId="0" borderId="23" xfId="0" applyNumberFormat="1" applyFont="1" applyBorder="1" applyAlignment="1">
      <alignment horizontal="center" vertical="center"/>
    </xf>
    <xf numFmtId="170" fontId="2" fillId="0" borderId="27" xfId="29" applyNumberFormat="1" applyFont="1" applyBorder="1" applyAlignment="1">
      <alignment horizontal="center" vertical="center"/>
    </xf>
    <xf numFmtId="170" fontId="2" fillId="0" borderId="28" xfId="29" applyNumberFormat="1" applyFont="1" applyBorder="1" applyAlignment="1">
      <alignment horizontal="center" vertical="center"/>
    </xf>
    <xf numFmtId="170" fontId="2" fillId="0" borderId="45" xfId="29" applyNumberFormat="1" applyFont="1" applyBorder="1" applyAlignment="1">
      <alignment horizontal="center" vertical="center"/>
    </xf>
    <xf numFmtId="171" fontId="5" fillId="13" borderId="23" xfId="29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9" fontId="5" fillId="0" borderId="23" xfId="0" applyNumberFormat="1" applyFont="1" applyFill="1" applyBorder="1" applyAlignment="1">
      <alignment horizontal="center" vertical="center" wrapText="1"/>
    </xf>
    <xf numFmtId="1" fontId="5" fillId="0" borderId="46" xfId="1" applyNumberFormat="1" applyFont="1" applyBorder="1" applyAlignment="1">
      <alignment horizontal="center" vertical="center" wrapText="1"/>
    </xf>
    <xf numFmtId="1" fontId="5" fillId="0" borderId="47" xfId="1" applyNumberFormat="1" applyFont="1" applyBorder="1" applyAlignment="1">
      <alignment horizontal="center" vertical="center" wrapText="1"/>
    </xf>
    <xf numFmtId="2" fontId="2" fillId="0" borderId="23" xfId="0" applyNumberFormat="1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right" vertical="center"/>
    </xf>
    <xf numFmtId="0" fontId="5" fillId="0" borderId="13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167" fontId="2" fillId="15" borderId="23" xfId="0" applyNumberFormat="1" applyFont="1" applyFill="1" applyBorder="1" applyAlignment="1">
      <alignment horizontal="center" vertical="center"/>
    </xf>
    <xf numFmtId="0" fontId="8" fillId="9" borderId="26" xfId="0" applyFont="1" applyFill="1" applyBorder="1" applyAlignment="1">
      <alignment horizontal="left" vertical="center" wrapText="1"/>
    </xf>
    <xf numFmtId="0" fontId="8" fillId="9" borderId="21" xfId="0" applyFont="1" applyFill="1" applyBorder="1" applyAlignment="1">
      <alignment horizontal="left" vertical="center" wrapText="1"/>
    </xf>
    <xf numFmtId="14" fontId="13" fillId="0" borderId="23" xfId="4" applyNumberFormat="1" applyFont="1" applyBorder="1" applyAlignment="1">
      <alignment horizontal="center" vertical="center" wrapText="1"/>
    </xf>
    <xf numFmtId="0" fontId="13" fillId="0" borderId="25" xfId="4" applyFont="1" applyBorder="1" applyAlignment="1">
      <alignment horizontal="center" vertical="center" wrapText="1"/>
    </xf>
    <xf numFmtId="0" fontId="13" fillId="0" borderId="20" xfId="4" applyFont="1" applyBorder="1" applyAlignment="1">
      <alignment horizontal="center" vertical="center" wrapText="1"/>
    </xf>
    <xf numFmtId="14" fontId="13" fillId="0" borderId="26" xfId="4" applyNumberFormat="1" applyFont="1" applyBorder="1" applyAlignment="1">
      <alignment horizontal="center" vertical="center" wrapText="1"/>
    </xf>
    <xf numFmtId="14" fontId="13" fillId="0" borderId="21" xfId="4" applyNumberFormat="1" applyFont="1" applyBorder="1" applyAlignment="1">
      <alignment horizontal="center" vertical="center" wrapText="1"/>
    </xf>
    <xf numFmtId="0" fontId="13" fillId="0" borderId="26" xfId="4" applyFont="1" applyBorder="1" applyAlignment="1">
      <alignment horizontal="center" vertical="center" wrapText="1"/>
    </xf>
    <xf numFmtId="0" fontId="13" fillId="0" borderId="21" xfId="4" applyFont="1" applyBorder="1" applyAlignment="1">
      <alignment horizontal="center" vertical="center" wrapText="1"/>
    </xf>
    <xf numFmtId="0" fontId="13" fillId="0" borderId="26" xfId="4" applyFont="1" applyBorder="1" applyAlignment="1">
      <alignment horizontal="left" vertical="center" wrapText="1"/>
    </xf>
    <xf numFmtId="0" fontId="13" fillId="0" borderId="21" xfId="4" applyFont="1" applyBorder="1" applyAlignment="1">
      <alignment horizontal="left" vertical="center" wrapText="1"/>
    </xf>
    <xf numFmtId="0" fontId="11" fillId="0" borderId="26" xfId="4" applyBorder="1" applyAlignment="1">
      <alignment horizontal="center" vertical="center"/>
    </xf>
    <xf numFmtId="0" fontId="11" fillId="0" borderId="21" xfId="4" applyBorder="1" applyAlignment="1">
      <alignment horizontal="center" vertical="center"/>
    </xf>
    <xf numFmtId="1" fontId="11" fillId="0" borderId="26" xfId="4" applyNumberFormat="1" applyBorder="1" applyAlignment="1">
      <alignment horizontal="left" vertical="center" wrapText="1"/>
    </xf>
    <xf numFmtId="1" fontId="11" fillId="0" borderId="58" xfId="4" applyNumberFormat="1" applyBorder="1" applyAlignment="1">
      <alignment horizontal="left" vertical="center" wrapText="1"/>
    </xf>
    <xf numFmtId="1" fontId="11" fillId="0" borderId="21" xfId="4" applyNumberFormat="1" applyBorder="1" applyAlignment="1">
      <alignment horizontal="left" vertical="center" wrapText="1"/>
    </xf>
    <xf numFmtId="0" fontId="13" fillId="0" borderId="58" xfId="4" applyFont="1" applyBorder="1" applyAlignment="1">
      <alignment horizontal="left" vertical="center" wrapText="1"/>
    </xf>
    <xf numFmtId="0" fontId="13" fillId="0" borderId="58" xfId="4" applyFont="1" applyBorder="1" applyAlignment="1">
      <alignment horizontal="center" vertical="center" wrapText="1"/>
    </xf>
    <xf numFmtId="9" fontId="16" fillId="0" borderId="6" xfId="4" applyNumberFormat="1" applyFont="1" applyBorder="1" applyAlignment="1">
      <alignment horizontal="center" wrapText="1"/>
    </xf>
    <xf numFmtId="9" fontId="16" fillId="0" borderId="0" xfId="4" applyNumberFormat="1" applyFont="1" applyBorder="1" applyAlignment="1">
      <alignment horizontal="center" wrapText="1"/>
    </xf>
    <xf numFmtId="0" fontId="17" fillId="0" borderId="6" xfId="4" applyFont="1" applyBorder="1" applyAlignment="1">
      <alignment horizontal="left" vertical="center" wrapText="1"/>
    </xf>
    <xf numFmtId="0" fontId="17" fillId="0" borderId="0" xfId="4" applyFont="1" applyBorder="1" applyAlignment="1">
      <alignment horizontal="left" vertical="center" wrapText="1"/>
    </xf>
    <xf numFmtId="0" fontId="17" fillId="0" borderId="7" xfId="4" applyFont="1" applyBorder="1" applyAlignment="1">
      <alignment horizontal="left" vertical="center" wrapText="1"/>
    </xf>
    <xf numFmtId="0" fontId="11" fillId="0" borderId="22" xfId="4" applyBorder="1" applyAlignment="1">
      <alignment horizontal="center" vertical="center" wrapText="1"/>
    </xf>
    <xf numFmtId="0" fontId="11" fillId="0" borderId="23" xfId="4" applyBorder="1" applyAlignment="1">
      <alignment horizontal="center" vertical="center" wrapText="1"/>
    </xf>
    <xf numFmtId="0" fontId="11" fillId="0" borderId="38" xfId="4" applyBorder="1" applyAlignment="1">
      <alignment horizontal="center" vertical="center" wrapText="1"/>
    </xf>
    <xf numFmtId="0" fontId="16" fillId="0" borderId="6" xfId="4" applyFont="1" applyBorder="1" applyAlignment="1">
      <alignment horizontal="center"/>
    </xf>
    <xf numFmtId="0" fontId="16" fillId="0" borderId="0" xfId="4" applyFont="1" applyBorder="1" applyAlignment="1">
      <alignment horizontal="center"/>
    </xf>
    <xf numFmtId="0" fontId="11" fillId="0" borderId="29" xfId="4" applyBorder="1" applyAlignment="1">
      <alignment horizontal="center"/>
    </xf>
    <xf numFmtId="0" fontId="11" fillId="0" borderId="30" xfId="4" applyBorder="1" applyAlignment="1">
      <alignment horizontal="center"/>
    </xf>
    <xf numFmtId="0" fontId="11" fillId="0" borderId="31" xfId="4" applyBorder="1" applyAlignment="1">
      <alignment horizontal="center"/>
    </xf>
    <xf numFmtId="0" fontId="12" fillId="6" borderId="29" xfId="4" applyFont="1" applyFill="1" applyBorder="1" applyAlignment="1">
      <alignment horizontal="center" vertical="center" wrapText="1"/>
    </xf>
    <xf numFmtId="0" fontId="12" fillId="6" borderId="30" xfId="4" applyFont="1" applyFill="1" applyBorder="1" applyAlignment="1">
      <alignment horizontal="center" vertical="center" wrapText="1"/>
    </xf>
    <xf numFmtId="0" fontId="12" fillId="6" borderId="31" xfId="4" applyFont="1" applyFill="1" applyBorder="1" applyAlignment="1">
      <alignment horizontal="center" vertical="center" wrapText="1"/>
    </xf>
    <xf numFmtId="0" fontId="13" fillId="6" borderId="29" xfId="4" applyFont="1" applyFill="1" applyBorder="1" applyAlignment="1">
      <alignment horizontal="center" vertical="center" wrapText="1"/>
    </xf>
    <xf numFmtId="0" fontId="13" fillId="6" borderId="30" xfId="4" applyFont="1" applyFill="1" applyBorder="1" applyAlignment="1">
      <alignment horizontal="center" vertical="center" wrapText="1"/>
    </xf>
    <xf numFmtId="0" fontId="13" fillId="6" borderId="31" xfId="4" applyFont="1" applyFill="1" applyBorder="1" applyAlignment="1">
      <alignment horizontal="center" vertical="center" wrapText="1"/>
    </xf>
    <xf numFmtId="0" fontId="13" fillId="0" borderId="6" xfId="4" applyFont="1" applyBorder="1" applyAlignment="1" applyProtection="1">
      <alignment horizontal="left" vertical="center" wrapText="1"/>
      <protection locked="0"/>
    </xf>
    <xf numFmtId="0" fontId="13" fillId="0" borderId="0" xfId="4" applyFont="1" applyBorder="1" applyAlignment="1" applyProtection="1">
      <alignment horizontal="left" vertical="center" wrapText="1"/>
      <protection locked="0"/>
    </xf>
    <xf numFmtId="0" fontId="13" fillId="0" borderId="7" xfId="4" applyFont="1" applyBorder="1" applyAlignment="1" applyProtection="1">
      <alignment horizontal="left" vertical="center" wrapText="1"/>
      <protection locked="0"/>
    </xf>
    <xf numFmtId="0" fontId="11" fillId="0" borderId="32" xfId="4" applyBorder="1" applyAlignment="1">
      <alignment horizontal="center" vertical="center" wrapText="1"/>
    </xf>
    <xf numFmtId="0" fontId="11" fillId="0" borderId="33" xfId="4" applyBorder="1" applyAlignment="1">
      <alignment horizontal="center" vertical="center" wrapText="1"/>
    </xf>
    <xf numFmtId="0" fontId="11" fillId="0" borderId="34" xfId="4" applyBorder="1" applyAlignment="1">
      <alignment horizontal="center" vertical="center" wrapText="1"/>
    </xf>
    <xf numFmtId="0" fontId="16" fillId="0" borderId="6" xfId="4" applyFont="1" applyBorder="1" applyAlignment="1">
      <alignment horizontal="center" wrapText="1"/>
    </xf>
    <xf numFmtId="0" fontId="16" fillId="0" borderId="0" xfId="4" applyFont="1" applyBorder="1" applyAlignment="1">
      <alignment horizontal="center" wrapText="1"/>
    </xf>
    <xf numFmtId="0" fontId="13" fillId="0" borderId="6" xfId="4" applyFont="1" applyBorder="1" applyAlignment="1">
      <alignment horizontal="left" vertical="center" wrapText="1"/>
    </xf>
    <xf numFmtId="0" fontId="13" fillId="0" borderId="0" xfId="4" applyFont="1" applyBorder="1" applyAlignment="1">
      <alignment horizontal="left" vertical="center" wrapText="1"/>
    </xf>
    <xf numFmtId="0" fontId="13" fillId="0" borderId="7" xfId="4" applyFont="1" applyBorder="1" applyAlignment="1">
      <alignment horizontal="left" vertical="center" wrapText="1"/>
    </xf>
    <xf numFmtId="0" fontId="11" fillId="0" borderId="41" xfId="4" applyBorder="1" applyAlignment="1">
      <alignment horizontal="center" vertical="center" wrapText="1"/>
    </xf>
    <xf numFmtId="0" fontId="11" fillId="0" borderId="42" xfId="4" applyBorder="1" applyAlignment="1">
      <alignment horizontal="center" vertical="center" wrapText="1"/>
    </xf>
    <xf numFmtId="0" fontId="11" fillId="0" borderId="43" xfId="4" applyBorder="1" applyAlignment="1">
      <alignment horizontal="center" vertical="center" wrapText="1"/>
    </xf>
    <xf numFmtId="0" fontId="18" fillId="8" borderId="27" xfId="4" applyFont="1" applyFill="1" applyBorder="1" applyAlignment="1">
      <alignment horizontal="center" vertical="center" wrapText="1"/>
    </xf>
    <xf numFmtId="0" fontId="18" fillId="8" borderId="28" xfId="4" applyFont="1" applyFill="1" applyBorder="1" applyAlignment="1">
      <alignment horizontal="center" vertical="center" wrapText="1"/>
    </xf>
    <xf numFmtId="0" fontId="18" fillId="8" borderId="45" xfId="4" applyFont="1" applyFill="1" applyBorder="1" applyAlignment="1">
      <alignment horizontal="center" vertical="center" wrapText="1"/>
    </xf>
    <xf numFmtId="0" fontId="11" fillId="0" borderId="58" xfId="4" applyBorder="1" applyAlignment="1">
      <alignment horizontal="center" vertical="center"/>
    </xf>
    <xf numFmtId="1" fontId="11" fillId="0" borderId="23" xfId="4" applyNumberFormat="1" applyBorder="1" applyAlignment="1">
      <alignment horizontal="center" vertical="center" wrapText="1"/>
    </xf>
  </cellXfs>
  <cellStyles count="30">
    <cellStyle name="Euro" xfId="6"/>
    <cellStyle name="Milliers" xfId="29" builtinId="3"/>
    <cellStyle name="Non_definito" xfId="7"/>
    <cellStyle name="Normal" xfId="0" builtinId="0"/>
    <cellStyle name="Normal 10" xfId="8"/>
    <cellStyle name="Normal 11" xfId="9"/>
    <cellStyle name="Normal 12" xfId="10"/>
    <cellStyle name="Normal 13" xfId="11"/>
    <cellStyle name="Normal 14" xfId="12"/>
    <cellStyle name="Normal 15" xfId="13"/>
    <cellStyle name="Normal 2" xfId="4"/>
    <cellStyle name="Normal 2 2" xfId="14"/>
    <cellStyle name="Normal 2 3" xfId="15"/>
    <cellStyle name="Normal 2 4" xfId="2"/>
    <cellStyle name="Normal 2_Feuil1" xfId="16"/>
    <cellStyle name="Normal 3" xfId="17"/>
    <cellStyle name="Normal 4" xfId="18"/>
    <cellStyle name="Normal 5" xfId="19"/>
    <cellStyle name="Normal 5 2" xfId="20"/>
    <cellStyle name="Normal 5 3" xfId="21"/>
    <cellStyle name="Normal 5_Feuil1" xfId="22"/>
    <cellStyle name="Normal 6" xfId="23"/>
    <cellStyle name="Normal 7" xfId="24"/>
    <cellStyle name="Normal 8" xfId="25"/>
    <cellStyle name="Normal 9" xfId="26"/>
    <cellStyle name="Normal 9 2" xfId="27"/>
    <cellStyle name="Normal 9_Feuil1" xfId="28"/>
    <cellStyle name="Pourcentage" xfId="1" builtinId="5"/>
    <cellStyle name="Pourcentage 2" xfId="5"/>
    <cellStyle name="Pourcentage 2 2" xfId="3"/>
  </cellStyles>
  <dxfs count="37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32062364845903696"/>
          <c:y val="0.20759796201945346"/>
          <c:w val="0.42164578484293236"/>
          <c:h val="0.78872564458856675"/>
        </c:manualLayout>
      </c:layout>
      <c:doughnutChart>
        <c:varyColors val="1"/>
        <c:ser>
          <c:idx val="0"/>
          <c:order val="0"/>
          <c:dPt>
            <c:idx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1BF7-4551-B055-60605C5786E2}"/>
              </c:ext>
            </c:extLst>
          </c:dPt>
          <c:dPt>
            <c:idx val="1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BF7-4551-B055-60605C5786E2}"/>
              </c:ext>
            </c:extLst>
          </c:dPt>
          <c:dPt>
            <c:idx val="2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1BF7-4551-B055-60605C5786E2}"/>
              </c:ext>
            </c:extLst>
          </c:dPt>
          <c:dPt>
            <c:idx val="3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BF7-4551-B055-60605C5786E2}"/>
              </c:ext>
            </c:extLst>
          </c:dPt>
          <c:cat>
            <c:strRef>
              <c:f>Réalisation!$B$6:$B$9</c:f>
              <c:strCache>
                <c:ptCount val="4"/>
                <c:pt idx="0">
                  <c:v>Mauvais</c:v>
                </c:pt>
                <c:pt idx="1">
                  <c:v>moyen</c:v>
                </c:pt>
                <c:pt idx="2">
                  <c:v>bon</c:v>
                </c:pt>
                <c:pt idx="3">
                  <c:v>vide </c:v>
                </c:pt>
              </c:strCache>
            </c:strRef>
          </c:cat>
          <c:val>
            <c:numRef>
              <c:f>Réalisation!$C$6:$C$9</c:f>
              <c:numCache>
                <c:formatCode>0%</c:formatCode>
                <c:ptCount val="4"/>
                <c:pt idx="0">
                  <c:v>0.8</c:v>
                </c:pt>
                <c:pt idx="1">
                  <c:v>0.1</c:v>
                </c:pt>
                <c:pt idx="2">
                  <c:v>0.1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1BF7-4551-B055-60605C5786E2}"/>
            </c:ext>
          </c:extLst>
        </c:ser>
        <c:firstSliceAng val="270"/>
        <c:holeSize val="50"/>
      </c:doughnutChart>
      <c:pieChart>
        <c:varyColors val="1"/>
        <c:ser>
          <c:idx val="1"/>
          <c:order val="1"/>
          <c:tx>
            <c:strRef>
              <c:f>Réalisation!$B$11:$B$14</c:f>
              <c:strCache>
                <c:ptCount val="1"/>
                <c:pt idx="0">
                  <c:v>Valeur aiguille restant vide</c:v>
                </c:pt>
              </c:strCache>
            </c:strRef>
          </c:tx>
          <c:dPt>
            <c:idx val="0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BF7-4551-B055-60605C5786E2}"/>
              </c:ext>
            </c:extLst>
          </c:dPt>
          <c:dPt>
            <c:idx val="1"/>
            <c:spPr>
              <a:solidFill>
                <a:schemeClr val="tx1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1BF7-4551-B055-60605C5786E2}"/>
              </c:ext>
            </c:extLst>
          </c:dPt>
          <c:dPt>
            <c:idx val="2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BF7-4551-B055-60605C5786E2}"/>
              </c:ext>
            </c:extLst>
          </c:dPt>
          <c:dPt>
            <c:idx val="3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1BF7-4551-B055-60605C5786E2}"/>
              </c:ext>
            </c:extLst>
          </c:dPt>
          <c:dLbls>
            <c:dLbl>
              <c:idx val="1"/>
              <c:tx>
                <c:strRef>
                  <c:f>Réalisation!$C$11</c:f>
                  <c:strCache>
                    <c:ptCount val="1"/>
                    <c:pt idx="0">
                      <c:v>91%</c:v>
                    </c:pt>
                  </c:strCache>
                </c:strRef>
              </c:tx>
              <c:showVal val="1"/>
              <c:extLst xmlns:c16r2="http://schemas.microsoft.com/office/drawing/2015/06/chart">
                <c:ext xmlns:c15="http://schemas.microsoft.com/office/drawing/2012/chart" uri="{CE6537A1-D6FC-4f65-9D91-7224C49458BB}">
                  <c15:dlblFieldTable>
                    <c15:dlblFTEntry>
                      <c15:txfldGUID>{DBD36E99-C376-47BB-9165-00E68EB2378D}</c15:txfldGUID>
                      <c15:f>Efficacité!$C$11</c15:f>
                      <c15:dlblFieldTableCache>
                        <c:ptCount val="1"/>
                        <c:pt idx="0">
                          <c:v>100%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1BF7-4551-B055-60605C5786E2}"/>
                </c:ext>
              </c:extLst>
            </c:dLbl>
            <c:delete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val>
            <c:numRef>
              <c:f>Réalisation!$C$11:$C$14</c:f>
              <c:numCache>
                <c:formatCode>0%</c:formatCode>
                <c:ptCount val="4"/>
                <c:pt idx="0">
                  <c:v>0.90909090909090906</c:v>
                </c:pt>
                <c:pt idx="1">
                  <c:v>1.4999999999999999E-2</c:v>
                </c:pt>
                <c:pt idx="2">
                  <c:v>7.5909090909090926E-2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1BF7-4551-B055-60605C5786E2}"/>
            </c:ext>
          </c:extLst>
        </c:ser>
        <c:firstSliceAng val="270"/>
      </c:pieChart>
    </c:plotArea>
    <c:plotVisOnly val="1"/>
    <c:dispBlanksAs val="gap"/>
  </c:chart>
  <c:spPr>
    <a:noFill/>
    <a:ln w="9525" cap="flat" cmpd="sng" algn="ctr">
      <a:noFill/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 sz="1050"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1255" l="0.70000000000000062" r="0.70000000000000062" t="0.75000000000001255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I1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cat>
            <c:strRef>
              <c:f>'TDB LOGISTIQUE'!$D$7:$O$7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 LOGISTIQUE'!$D$9:$O$9</c:f>
              <c:numCache>
                <c:formatCode>0%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0.98299999999999998</c:v>
                </c:pt>
                <c:pt idx="5">
                  <c:v>0.98299999999999998</c:v>
                </c:pt>
                <c:pt idx="6" formatCode="0.0%">
                  <c:v>1</c:v>
                </c:pt>
                <c:pt idx="7">
                  <c:v>0.98</c:v>
                </c:pt>
                <c:pt idx="8">
                  <c:v>1</c:v>
                </c:pt>
                <c:pt idx="9">
                  <c:v>1</c:v>
                </c:pt>
                <c:pt idx="10">
                  <c:v>0.99</c:v>
                </c:pt>
              </c:numCache>
            </c:numRef>
          </c:val>
        </c:ser>
        <c:ser>
          <c:idx val="1"/>
          <c:order val="1"/>
          <c:spPr>
            <a:ln>
              <a:solidFill>
                <a:srgbClr val="00B050"/>
              </a:solidFill>
            </a:ln>
          </c:spPr>
          <c:marker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cat>
            <c:strRef>
              <c:f>'TDB LOGISTIQUE'!$D$7:$O$7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 LOGISTIQUE'!$D$39:$O$39</c:f>
              <c:numCache>
                <c:formatCode>0%</c:formatCode>
                <c:ptCount val="12"/>
                <c:pt idx="0">
                  <c:v>0.95</c:v>
                </c:pt>
                <c:pt idx="1">
                  <c:v>0.95</c:v>
                </c:pt>
                <c:pt idx="2">
                  <c:v>0.95</c:v>
                </c:pt>
                <c:pt idx="3">
                  <c:v>0.95</c:v>
                </c:pt>
                <c:pt idx="4">
                  <c:v>0.95</c:v>
                </c:pt>
                <c:pt idx="5">
                  <c:v>0.95</c:v>
                </c:pt>
                <c:pt idx="6">
                  <c:v>0.95</c:v>
                </c:pt>
                <c:pt idx="7">
                  <c:v>0.95</c:v>
                </c:pt>
                <c:pt idx="8">
                  <c:v>0.95</c:v>
                </c:pt>
                <c:pt idx="9">
                  <c:v>0.95</c:v>
                </c:pt>
                <c:pt idx="10">
                  <c:v>0.95</c:v>
                </c:pt>
                <c:pt idx="11">
                  <c:v>0.95</c:v>
                </c:pt>
              </c:numCache>
            </c:numRef>
          </c:val>
        </c:ser>
        <c:marker val="1"/>
        <c:axId val="77472512"/>
        <c:axId val="77492608"/>
      </c:lineChart>
      <c:catAx>
        <c:axId val="77472512"/>
        <c:scaling>
          <c:orientation val="minMax"/>
        </c:scaling>
        <c:axPos val="b"/>
        <c:majorTickMark val="none"/>
        <c:tickLblPos val="nextTo"/>
        <c:crossAx val="77492608"/>
        <c:crosses val="autoZero"/>
        <c:auto val="1"/>
        <c:lblAlgn val="ctr"/>
        <c:lblOffset val="100"/>
      </c:catAx>
      <c:valAx>
        <c:axId val="77492608"/>
        <c:scaling>
          <c:orientation val="minMax"/>
        </c:scaling>
        <c:axPos val="l"/>
        <c:majorGridlines/>
        <c:numFmt formatCode="0%" sourceLinked="1"/>
        <c:majorTickMark val="none"/>
        <c:tickLblPos val="nextTo"/>
        <c:crossAx val="77472512"/>
        <c:crosses val="autoZero"/>
        <c:crossBetween val="between"/>
      </c:valAx>
    </c:plotArea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I2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cat>
            <c:strRef>
              <c:f>'TDB LOGISTIQUE'!$D$7:$O$7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 LOGISTIQUE'!$D$11:$O$11</c:f>
              <c:numCache>
                <c:formatCode>0</c:formatCode>
                <c:ptCount val="12"/>
                <c:pt idx="6" formatCode="0.00">
                  <c:v>4544.7169999999996</c:v>
                </c:pt>
              </c:numCache>
            </c:numRef>
          </c:val>
        </c:ser>
        <c:ser>
          <c:idx val="1"/>
          <c:order val="1"/>
          <c:spPr>
            <a:ln>
              <a:solidFill>
                <a:srgbClr val="00B050"/>
              </a:solidFill>
            </a:ln>
          </c:spPr>
          <c:marker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cat>
            <c:strRef>
              <c:f>'TDB LOGISTIQUE'!$D$7:$O$7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 LOGISTIQUE'!$D$40:$O$40</c:f>
              <c:numCache>
                <c:formatCode>General</c:formatCode>
                <c:ptCount val="12"/>
                <c:pt idx="0">
                  <c:v>5000</c:v>
                </c:pt>
                <c:pt idx="1">
                  <c:v>5000</c:v>
                </c:pt>
                <c:pt idx="2">
                  <c:v>5000</c:v>
                </c:pt>
                <c:pt idx="3">
                  <c:v>5000</c:v>
                </c:pt>
                <c:pt idx="4">
                  <c:v>5000</c:v>
                </c:pt>
                <c:pt idx="5">
                  <c:v>5000</c:v>
                </c:pt>
                <c:pt idx="6">
                  <c:v>5000</c:v>
                </c:pt>
                <c:pt idx="7">
                  <c:v>5000</c:v>
                </c:pt>
                <c:pt idx="8">
                  <c:v>5000</c:v>
                </c:pt>
                <c:pt idx="9">
                  <c:v>5000</c:v>
                </c:pt>
                <c:pt idx="10">
                  <c:v>5000</c:v>
                </c:pt>
                <c:pt idx="11">
                  <c:v>5000</c:v>
                </c:pt>
              </c:numCache>
            </c:numRef>
          </c:val>
        </c:ser>
        <c:marker val="1"/>
        <c:axId val="79573760"/>
        <c:axId val="79576448"/>
      </c:lineChart>
      <c:catAx>
        <c:axId val="79573760"/>
        <c:scaling>
          <c:orientation val="minMax"/>
        </c:scaling>
        <c:axPos val="b"/>
        <c:majorTickMark val="none"/>
        <c:tickLblPos val="nextTo"/>
        <c:crossAx val="79576448"/>
        <c:crosses val="autoZero"/>
        <c:auto val="1"/>
        <c:lblAlgn val="ctr"/>
        <c:lblOffset val="100"/>
      </c:catAx>
      <c:valAx>
        <c:axId val="79576448"/>
        <c:scaling>
          <c:orientation val="minMax"/>
        </c:scaling>
        <c:axPos val="l"/>
        <c:majorGridlines/>
        <c:numFmt formatCode="0" sourceLinked="1"/>
        <c:majorTickMark val="none"/>
        <c:tickLblPos val="nextTo"/>
        <c:crossAx val="79573760"/>
        <c:crosses val="autoZero"/>
        <c:crossBetween val="between"/>
      </c:valAx>
    </c:plotArea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I3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cat>
            <c:strRef>
              <c:f>'TDB LOGISTIQUE'!$D$7:$O$7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 LOGISTIQUE'!$D$13:$O$13</c:f>
              <c:numCache>
                <c:formatCode>0%</c:formatCode>
                <c:ptCount val="12"/>
                <c:pt idx="0">
                  <c:v>0.44</c:v>
                </c:pt>
                <c:pt idx="1">
                  <c:v>0.4</c:v>
                </c:pt>
                <c:pt idx="2">
                  <c:v>0.35</c:v>
                </c:pt>
                <c:pt idx="3">
                  <c:v>0.36</c:v>
                </c:pt>
                <c:pt idx="4">
                  <c:v>0.51</c:v>
                </c:pt>
                <c:pt idx="5">
                  <c:v>0.41013071895424835</c:v>
                </c:pt>
                <c:pt idx="6">
                  <c:v>0.39</c:v>
                </c:pt>
                <c:pt idx="7">
                  <c:v>0.62</c:v>
                </c:pt>
                <c:pt idx="8">
                  <c:v>0.31</c:v>
                </c:pt>
              </c:numCache>
            </c:numRef>
          </c:val>
        </c:ser>
        <c:ser>
          <c:idx val="1"/>
          <c:order val="1"/>
          <c:spPr>
            <a:ln>
              <a:solidFill>
                <a:srgbClr val="00B050"/>
              </a:solidFill>
            </a:ln>
          </c:spPr>
          <c:marker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cat>
            <c:strRef>
              <c:f>'TDB LOGISTIQUE'!$D$7:$O$7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 LOGISTIQUE'!$D$41:$O$41</c:f>
              <c:numCache>
                <c:formatCode>0%</c:formatCode>
                <c:ptCount val="12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</c:numCache>
            </c:numRef>
          </c:val>
        </c:ser>
        <c:marker val="1"/>
        <c:axId val="89560192"/>
        <c:axId val="89562496"/>
      </c:lineChart>
      <c:catAx>
        <c:axId val="89560192"/>
        <c:scaling>
          <c:orientation val="minMax"/>
        </c:scaling>
        <c:axPos val="b"/>
        <c:majorTickMark val="none"/>
        <c:tickLblPos val="nextTo"/>
        <c:crossAx val="89562496"/>
        <c:crosses val="autoZero"/>
        <c:auto val="1"/>
        <c:lblAlgn val="ctr"/>
        <c:lblOffset val="100"/>
      </c:catAx>
      <c:valAx>
        <c:axId val="89562496"/>
        <c:scaling>
          <c:orientation val="minMax"/>
        </c:scaling>
        <c:axPos val="l"/>
        <c:majorGridlines/>
        <c:numFmt formatCode="0%" sourceLinked="1"/>
        <c:majorTickMark val="none"/>
        <c:tickLblPos val="nextTo"/>
        <c:crossAx val="89560192"/>
        <c:crosses val="autoZero"/>
        <c:crossBetween val="between"/>
      </c:valAx>
    </c:plotArea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I4</a:t>
            </a:r>
          </a:p>
        </c:rich>
      </c:tx>
      <c:layout>
        <c:manualLayout>
          <c:xMode val="edge"/>
          <c:yMode val="edge"/>
          <c:x val="0.30022922134733182"/>
          <c:y val="1.8518518518518583E-2"/>
        </c:manualLayout>
      </c:layout>
    </c:title>
    <c:plotArea>
      <c:layout/>
      <c:lineChart>
        <c:grouping val="standard"/>
        <c:ser>
          <c:idx val="0"/>
          <c:order val="0"/>
          <c:cat>
            <c:strRef>
              <c:f>'TDB LOGISTIQUE'!$D$7:$O$7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 LOGISTIQUE'!$D$17:$O$17</c:f>
              <c:numCache>
                <c:formatCode>0%</c:formatCode>
                <c:ptCount val="12"/>
                <c:pt idx="0">
                  <c:v>0.44</c:v>
                </c:pt>
                <c:pt idx="1">
                  <c:v>0.4</c:v>
                </c:pt>
                <c:pt idx="2">
                  <c:v>0.35</c:v>
                </c:pt>
                <c:pt idx="3">
                  <c:v>0.36</c:v>
                </c:pt>
                <c:pt idx="4">
                  <c:v>0.51</c:v>
                </c:pt>
                <c:pt idx="5">
                  <c:v>0.41013071895424835</c:v>
                </c:pt>
                <c:pt idx="6">
                  <c:v>0.39</c:v>
                </c:pt>
                <c:pt idx="7">
                  <c:v>0.62</c:v>
                </c:pt>
                <c:pt idx="9">
                  <c:v>0.44</c:v>
                </c:pt>
                <c:pt idx="10">
                  <c:v>0.41</c:v>
                </c:pt>
              </c:numCache>
            </c:numRef>
          </c:val>
        </c:ser>
        <c:ser>
          <c:idx val="1"/>
          <c:order val="1"/>
          <c:spPr>
            <a:ln>
              <a:solidFill>
                <a:srgbClr val="00B050"/>
              </a:solidFill>
            </a:ln>
          </c:spPr>
          <c:marker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cat>
            <c:strRef>
              <c:f>'TDB LOGISTIQUE'!$D$7:$O$7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 LOGISTIQUE'!$D$42:$O$42</c:f>
              <c:numCache>
                <c:formatCode>0%</c:formatCode>
                <c:ptCount val="12"/>
                <c:pt idx="0">
                  <c:v>0.35</c:v>
                </c:pt>
                <c:pt idx="1">
                  <c:v>0.35</c:v>
                </c:pt>
                <c:pt idx="2">
                  <c:v>0.35</c:v>
                </c:pt>
                <c:pt idx="3">
                  <c:v>0.35</c:v>
                </c:pt>
                <c:pt idx="4">
                  <c:v>0.35</c:v>
                </c:pt>
                <c:pt idx="5">
                  <c:v>0.35</c:v>
                </c:pt>
                <c:pt idx="6">
                  <c:v>0.35</c:v>
                </c:pt>
                <c:pt idx="7">
                  <c:v>0.35</c:v>
                </c:pt>
                <c:pt idx="8">
                  <c:v>0.35</c:v>
                </c:pt>
                <c:pt idx="9">
                  <c:v>0.35</c:v>
                </c:pt>
                <c:pt idx="10">
                  <c:v>0.35</c:v>
                </c:pt>
                <c:pt idx="11">
                  <c:v>0.35</c:v>
                </c:pt>
              </c:numCache>
            </c:numRef>
          </c:val>
        </c:ser>
        <c:marker val="1"/>
        <c:axId val="119128064"/>
        <c:axId val="119129984"/>
      </c:lineChart>
      <c:catAx>
        <c:axId val="119128064"/>
        <c:scaling>
          <c:orientation val="minMax"/>
        </c:scaling>
        <c:axPos val="b"/>
        <c:majorTickMark val="none"/>
        <c:tickLblPos val="nextTo"/>
        <c:crossAx val="119129984"/>
        <c:crosses val="autoZero"/>
        <c:auto val="1"/>
        <c:lblAlgn val="ctr"/>
        <c:lblOffset val="100"/>
      </c:catAx>
      <c:valAx>
        <c:axId val="119129984"/>
        <c:scaling>
          <c:orientation val="minMax"/>
        </c:scaling>
        <c:axPos val="l"/>
        <c:majorGridlines/>
        <c:numFmt formatCode="0%" sourceLinked="1"/>
        <c:majorTickMark val="none"/>
        <c:tickLblPos val="nextTo"/>
        <c:crossAx val="119128064"/>
        <c:crosses val="autoZero"/>
        <c:crossBetween val="between"/>
      </c:valAx>
    </c:plotArea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I5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cat>
            <c:strRef>
              <c:f>'TDB LOGISTIQUE'!$D$7:$O$7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 LOGISTIQUE'!$D$24:$O$24</c:f>
              <c:numCache>
                <c:formatCode>0%</c:formatCode>
                <c:ptCount val="12"/>
                <c:pt idx="6" formatCode="_-* #,##0\ _€_-;\-* #,##0\ _€_-;_-* &quot;-&quot;??\ _€_-;_-@_-">
                  <c:v>3</c:v>
                </c:pt>
                <c:pt idx="7" formatCode="General">
                  <c:v>2</c:v>
                </c:pt>
                <c:pt idx="8" formatCode="General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</c:numCache>
            </c:numRef>
          </c:val>
        </c:ser>
        <c:ser>
          <c:idx val="1"/>
          <c:order val="1"/>
          <c:cat>
            <c:strRef>
              <c:f>'TDB LOGISTIQUE'!$D$7:$O$7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 LOGISTIQUE'!$D$43:$O$43</c:f>
              <c:numCache>
                <c:formatCode>0%</c:formatCode>
                <c:ptCount val="12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</c:numCache>
            </c:numRef>
          </c:val>
        </c:ser>
        <c:marker val="1"/>
        <c:axId val="214659840"/>
        <c:axId val="214661376"/>
      </c:lineChart>
      <c:catAx>
        <c:axId val="214659840"/>
        <c:scaling>
          <c:orientation val="minMax"/>
        </c:scaling>
        <c:axPos val="b"/>
        <c:majorTickMark val="none"/>
        <c:tickLblPos val="nextTo"/>
        <c:crossAx val="214661376"/>
        <c:crosses val="autoZero"/>
        <c:auto val="1"/>
        <c:lblAlgn val="ctr"/>
        <c:lblOffset val="100"/>
      </c:catAx>
      <c:valAx>
        <c:axId val="214661376"/>
        <c:scaling>
          <c:orientation val="minMax"/>
        </c:scaling>
        <c:axPos val="l"/>
        <c:majorGridlines/>
        <c:numFmt formatCode="0%" sourceLinked="1"/>
        <c:majorTickMark val="none"/>
        <c:tickLblPos val="nextTo"/>
        <c:crossAx val="214659840"/>
        <c:crosses val="autoZero"/>
        <c:crossBetween val="between"/>
      </c:valAx>
    </c:plotArea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I6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cat>
            <c:strRef>
              <c:f>'TDB LOGISTIQUE'!$D$7:$O$7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 LOGISTIQUE'!$D$26:$O$26</c:f>
              <c:numCache>
                <c:formatCode>0%</c:formatCode>
                <c:ptCount val="12"/>
                <c:pt idx="2" formatCode="0.0%">
                  <c:v>1.83E-2</c:v>
                </c:pt>
                <c:pt idx="3" formatCode="0.0%">
                  <c:v>1.83E-2</c:v>
                </c:pt>
                <c:pt idx="4" formatCode="0.0%">
                  <c:v>1.83E-2</c:v>
                </c:pt>
                <c:pt idx="5" formatCode="0.0%">
                  <c:v>1.83E-2</c:v>
                </c:pt>
                <c:pt idx="6" formatCode="0.0%">
                  <c:v>7.7000000000000002E-3</c:v>
                </c:pt>
                <c:pt idx="8" formatCode="0.0%">
                  <c:v>1.7999999999999999E-2</c:v>
                </c:pt>
              </c:numCache>
            </c:numRef>
          </c:val>
        </c:ser>
        <c:ser>
          <c:idx val="1"/>
          <c:order val="1"/>
          <c:cat>
            <c:strRef>
              <c:f>'TDB LOGISTIQUE'!$D$7:$O$7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 LOGISTIQUE'!$D$44:$O$44</c:f>
              <c:numCache>
                <c:formatCode>0%</c:formatCode>
                <c:ptCount val="12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</c:numCache>
            </c:numRef>
          </c:val>
        </c:ser>
        <c:marker val="1"/>
        <c:axId val="229644160"/>
        <c:axId val="62480384"/>
      </c:lineChart>
      <c:catAx>
        <c:axId val="229644160"/>
        <c:scaling>
          <c:orientation val="minMax"/>
        </c:scaling>
        <c:axPos val="b"/>
        <c:majorTickMark val="none"/>
        <c:tickLblPos val="nextTo"/>
        <c:crossAx val="62480384"/>
        <c:crosses val="autoZero"/>
        <c:auto val="1"/>
        <c:lblAlgn val="ctr"/>
        <c:lblOffset val="100"/>
      </c:catAx>
      <c:valAx>
        <c:axId val="62480384"/>
        <c:scaling>
          <c:orientation val="minMax"/>
        </c:scaling>
        <c:axPos val="l"/>
        <c:majorGridlines/>
        <c:numFmt formatCode="0%" sourceLinked="1"/>
        <c:majorTickMark val="none"/>
        <c:tickLblPos val="nextTo"/>
        <c:crossAx val="229644160"/>
        <c:crosses val="autoZero"/>
        <c:crossBetween val="between"/>
      </c:valAx>
    </c:plotArea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I7</a:t>
            </a:r>
          </a:p>
        </c:rich>
      </c:tx>
    </c:title>
    <c:plotArea>
      <c:layout/>
      <c:lineChart>
        <c:grouping val="standard"/>
        <c:ser>
          <c:idx val="0"/>
          <c:order val="0"/>
          <c:cat>
            <c:strRef>
              <c:f>'TDB LOGISTIQUE'!$D$7:$O$7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 LOGISTIQUE'!$D$35:$O$35</c:f>
              <c:numCache>
                <c:formatCode>0%</c:formatCode>
                <c:ptCount val="12"/>
                <c:pt idx="0">
                  <c:v>1</c:v>
                </c:pt>
                <c:pt idx="1">
                  <c:v>0.9</c:v>
                </c:pt>
                <c:pt idx="2">
                  <c:v>0.6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0.9</c:v>
                </c:pt>
                <c:pt idx="7">
                  <c:v>0.92</c:v>
                </c:pt>
                <c:pt idx="8">
                  <c:v>0.96</c:v>
                </c:pt>
                <c:pt idx="9">
                  <c:v>0.9</c:v>
                </c:pt>
                <c:pt idx="10">
                  <c:v>0.96499999999999997</c:v>
                </c:pt>
              </c:numCache>
            </c:numRef>
          </c:val>
        </c:ser>
        <c:ser>
          <c:idx val="1"/>
          <c:order val="1"/>
          <c:spPr>
            <a:ln>
              <a:solidFill>
                <a:srgbClr val="00B050"/>
              </a:solidFill>
            </a:ln>
          </c:spPr>
          <c:marker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cat>
            <c:strRef>
              <c:f>'TDB LOGISTIQUE'!$D$7:$O$7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 LOGISTIQUE'!$D$45:$O$45</c:f>
              <c:numCache>
                <c:formatCode>0%</c:formatCode>
                <c:ptCount val="12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  <c:pt idx="4">
                  <c:v>0.9</c:v>
                </c:pt>
                <c:pt idx="5">
                  <c:v>0.9</c:v>
                </c:pt>
                <c:pt idx="6">
                  <c:v>0.9</c:v>
                </c:pt>
                <c:pt idx="7">
                  <c:v>0.9</c:v>
                </c:pt>
                <c:pt idx="8">
                  <c:v>0.9</c:v>
                </c:pt>
                <c:pt idx="9">
                  <c:v>0.9</c:v>
                </c:pt>
                <c:pt idx="10">
                  <c:v>0.9</c:v>
                </c:pt>
                <c:pt idx="11">
                  <c:v>0.9</c:v>
                </c:pt>
              </c:numCache>
            </c:numRef>
          </c:val>
        </c:ser>
        <c:marker val="1"/>
        <c:axId val="62487936"/>
        <c:axId val="62494208"/>
      </c:lineChart>
      <c:catAx>
        <c:axId val="62487936"/>
        <c:scaling>
          <c:orientation val="minMax"/>
        </c:scaling>
        <c:axPos val="b"/>
        <c:majorTickMark val="none"/>
        <c:tickLblPos val="nextTo"/>
        <c:crossAx val="62494208"/>
        <c:crosses val="autoZero"/>
        <c:auto val="1"/>
        <c:lblAlgn val="ctr"/>
        <c:lblOffset val="100"/>
      </c:catAx>
      <c:valAx>
        <c:axId val="62494208"/>
        <c:scaling>
          <c:orientation val="minMax"/>
        </c:scaling>
        <c:axPos val="l"/>
        <c:majorGridlines/>
        <c:numFmt formatCode="0%" sourceLinked="1"/>
        <c:majorTickMark val="none"/>
        <c:tickLblPos val="nextTo"/>
        <c:crossAx val="62487936"/>
        <c:crosses val="autoZero"/>
        <c:crossBetween val="between"/>
      </c:valAx>
    </c:plotArea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32062364845903696"/>
          <c:y val="0.20759796201945346"/>
          <c:w val="0.42164578484293236"/>
          <c:h val="0.78872564458856709"/>
        </c:manualLayout>
      </c:layout>
      <c:doughnutChart>
        <c:varyColors val="1"/>
        <c:ser>
          <c:idx val="0"/>
          <c:order val="0"/>
          <c:dPt>
            <c:idx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1BF7-4551-B055-60605C5786E2}"/>
              </c:ext>
            </c:extLst>
          </c:dPt>
          <c:dPt>
            <c:idx val="1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BF7-4551-B055-60605C5786E2}"/>
              </c:ext>
            </c:extLst>
          </c:dPt>
          <c:dPt>
            <c:idx val="2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1BF7-4551-B055-60605C5786E2}"/>
              </c:ext>
            </c:extLst>
          </c:dPt>
          <c:dPt>
            <c:idx val="3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BF7-4551-B055-60605C5786E2}"/>
              </c:ext>
            </c:extLst>
          </c:dPt>
          <c:cat>
            <c:strRef>
              <c:f>Réalisation!$B$6:$B$9</c:f>
              <c:strCache>
                <c:ptCount val="4"/>
                <c:pt idx="0">
                  <c:v>Mauvais</c:v>
                </c:pt>
                <c:pt idx="1">
                  <c:v>moyen</c:v>
                </c:pt>
                <c:pt idx="2">
                  <c:v>bon</c:v>
                </c:pt>
                <c:pt idx="3">
                  <c:v>vide </c:v>
                </c:pt>
              </c:strCache>
            </c:strRef>
          </c:cat>
          <c:val>
            <c:numRef>
              <c:f>Réalisation!$C$6:$C$9</c:f>
              <c:numCache>
                <c:formatCode>0%</c:formatCode>
                <c:ptCount val="4"/>
                <c:pt idx="0">
                  <c:v>0.8</c:v>
                </c:pt>
                <c:pt idx="1">
                  <c:v>0.1</c:v>
                </c:pt>
                <c:pt idx="2">
                  <c:v>0.1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1BF7-4551-B055-60605C5786E2}"/>
            </c:ext>
          </c:extLst>
        </c:ser>
        <c:firstSliceAng val="270"/>
        <c:holeSize val="50"/>
      </c:doughnutChart>
      <c:pieChart>
        <c:varyColors val="1"/>
        <c:ser>
          <c:idx val="1"/>
          <c:order val="1"/>
          <c:tx>
            <c:strRef>
              <c:f>Réalisation!$B$11:$B$14</c:f>
              <c:strCache>
                <c:ptCount val="1"/>
                <c:pt idx="0">
                  <c:v>Valeur aiguille restant vide</c:v>
                </c:pt>
              </c:strCache>
            </c:strRef>
          </c:tx>
          <c:dPt>
            <c:idx val="0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BF7-4551-B055-60605C5786E2}"/>
              </c:ext>
            </c:extLst>
          </c:dPt>
          <c:dPt>
            <c:idx val="1"/>
            <c:spPr>
              <a:solidFill>
                <a:schemeClr val="tx1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1BF7-4551-B055-60605C5786E2}"/>
              </c:ext>
            </c:extLst>
          </c:dPt>
          <c:dPt>
            <c:idx val="2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BF7-4551-B055-60605C5786E2}"/>
              </c:ext>
            </c:extLst>
          </c:dPt>
          <c:dPt>
            <c:idx val="3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1BF7-4551-B055-60605C5786E2}"/>
              </c:ext>
            </c:extLst>
          </c:dPt>
          <c:dLbls>
            <c:dLbl>
              <c:idx val="1"/>
              <c:layout/>
              <c:tx>
                <c:strRef>
                  <c:f>Réalisation!$C$11</c:f>
                  <c:strCache>
                    <c:ptCount val="1"/>
                    <c:pt idx="0">
                      <c:v>91%</c:v>
                    </c:pt>
                  </c:strCache>
                </c:strRef>
              </c:tx>
              <c:showVal val="1"/>
              <c:extLst xmlns:c16r2="http://schemas.microsoft.com/office/drawing/2015/06/chart">
                <c:ext xmlns:c15="http://schemas.microsoft.com/office/drawing/2012/chart" uri="{CE6537A1-D6FC-4f65-9D91-7224C49458BB}">
                  <c15:dlblFieldTable>
                    <c15:dlblFTEntry>
                      <c15:txfldGUID>{DBD36E99-C376-47BB-9165-00E68EB2378D}</c15:txfldGUID>
                      <c15:f>Efficacité!$C$11</c15:f>
                      <c15:dlblFieldTableCache>
                        <c:ptCount val="1"/>
                        <c:pt idx="0">
                          <c:v>100%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1BF7-4551-B055-60605C5786E2}"/>
                </c:ext>
              </c:extLst>
            </c:dLbl>
            <c:delete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val>
            <c:numRef>
              <c:f>Réalisation!$C$11:$C$14</c:f>
              <c:numCache>
                <c:formatCode>0%</c:formatCode>
                <c:ptCount val="4"/>
                <c:pt idx="0">
                  <c:v>0.90909090909090906</c:v>
                </c:pt>
                <c:pt idx="1">
                  <c:v>1.4999999999999999E-2</c:v>
                </c:pt>
                <c:pt idx="2">
                  <c:v>7.5909090909090926E-2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1BF7-4551-B055-60605C5786E2}"/>
            </c:ext>
          </c:extLst>
        </c:ser>
        <c:firstSliceAng val="270"/>
      </c:pieChart>
    </c:plotArea>
    <c:plotVisOnly val="1"/>
    <c:dispBlanksAs val="gap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 sz="1050"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1277" l="0.70000000000000062" r="0.70000000000000062" t="0.75000000000001277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image" Target="../media/image2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2</xdr:row>
      <xdr:rowOff>19049</xdr:rowOff>
    </xdr:from>
    <xdr:to>
      <xdr:col>9</xdr:col>
      <xdr:colOff>0</xdr:colOff>
      <xdr:row>4</xdr:row>
      <xdr:rowOff>104774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3228975" y="400049"/>
          <a:ext cx="3733800" cy="466725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409574</xdr:colOff>
      <xdr:row>2</xdr:row>
      <xdr:rowOff>57150</xdr:rowOff>
    </xdr:from>
    <xdr:to>
      <xdr:col>10</xdr:col>
      <xdr:colOff>333375</xdr:colOff>
      <xdr:row>16</xdr:row>
      <xdr:rowOff>85725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0.13774</cdr:x>
      <cdr:y>0.03803</cdr:y>
    </cdr:from>
    <cdr:to>
      <cdr:x>0.78925</cdr:x>
      <cdr:y>0.18076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695327" y="108308"/>
          <a:ext cx="3289006" cy="4064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fr-FR" sz="1400"/>
            <a:t>Taux</a:t>
          </a:r>
          <a:r>
            <a:rPr lang="fr-FR" sz="1400" baseline="0"/>
            <a:t> de réalisation des Actions</a:t>
          </a:r>
          <a:endParaRPr lang="fr-FR" sz="1400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200025</xdr:colOff>
      <xdr:row>106</xdr:row>
      <xdr:rowOff>57150</xdr:rowOff>
    </xdr:from>
    <xdr:to>
      <xdr:col>11</xdr:col>
      <xdr:colOff>295275</xdr:colOff>
      <xdr:row>106</xdr:row>
      <xdr:rowOff>104775</xdr:rowOff>
    </xdr:to>
    <xdr:sp macro="" textlink="">
      <xdr:nvSpPr>
        <xdr:cNvPr id="2" name="Flèche droite 1"/>
        <xdr:cNvSpPr/>
      </xdr:nvSpPr>
      <xdr:spPr>
        <a:xfrm>
          <a:off x="6562725" y="6772275"/>
          <a:ext cx="95250" cy="476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228601</xdr:colOff>
      <xdr:row>105</xdr:row>
      <xdr:rowOff>38099</xdr:rowOff>
    </xdr:from>
    <xdr:to>
      <xdr:col>11</xdr:col>
      <xdr:colOff>274320</xdr:colOff>
      <xdr:row>105</xdr:row>
      <xdr:rowOff>133346</xdr:rowOff>
    </xdr:to>
    <xdr:sp macro="" textlink="">
      <xdr:nvSpPr>
        <xdr:cNvPr id="3" name="Flèche droite 2"/>
        <xdr:cNvSpPr/>
      </xdr:nvSpPr>
      <xdr:spPr>
        <a:xfrm rot="16200000">
          <a:off x="6566537" y="6587488"/>
          <a:ext cx="95247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226695</xdr:colOff>
      <xdr:row>107</xdr:row>
      <xdr:rowOff>38098</xdr:rowOff>
    </xdr:from>
    <xdr:to>
      <xdr:col>11</xdr:col>
      <xdr:colOff>285752</xdr:colOff>
      <xdr:row>107</xdr:row>
      <xdr:rowOff>133352</xdr:rowOff>
    </xdr:to>
    <xdr:sp macro="" textlink="">
      <xdr:nvSpPr>
        <xdr:cNvPr id="4" name="Flèche droite 3"/>
        <xdr:cNvSpPr/>
      </xdr:nvSpPr>
      <xdr:spPr>
        <a:xfrm rot="16200000" flipH="1" flipV="1">
          <a:off x="6571297" y="6952296"/>
          <a:ext cx="95254" cy="5905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47625</xdr:colOff>
      <xdr:row>47</xdr:row>
      <xdr:rowOff>142875</xdr:rowOff>
    </xdr:from>
    <xdr:to>
      <xdr:col>6</xdr:col>
      <xdr:colOff>190500</xdr:colOff>
      <xdr:row>62</xdr:row>
      <xdr:rowOff>28575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228600</xdr:colOff>
      <xdr:row>47</xdr:row>
      <xdr:rowOff>142875</xdr:rowOff>
    </xdr:from>
    <xdr:to>
      <xdr:col>15</xdr:col>
      <xdr:colOff>552450</xdr:colOff>
      <xdr:row>62</xdr:row>
      <xdr:rowOff>28575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76200</xdr:colOff>
      <xdr:row>62</xdr:row>
      <xdr:rowOff>114300</xdr:rowOff>
    </xdr:from>
    <xdr:to>
      <xdr:col>6</xdr:col>
      <xdr:colOff>219075</xdr:colOff>
      <xdr:row>77</xdr:row>
      <xdr:rowOff>0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276225</xdr:colOff>
      <xdr:row>62</xdr:row>
      <xdr:rowOff>104775</xdr:rowOff>
    </xdr:from>
    <xdr:to>
      <xdr:col>15</xdr:col>
      <xdr:colOff>552450</xdr:colOff>
      <xdr:row>76</xdr:row>
      <xdr:rowOff>180975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57150</xdr:colOff>
      <xdr:row>77</xdr:row>
      <xdr:rowOff>85725</xdr:rowOff>
    </xdr:from>
    <xdr:to>
      <xdr:col>6</xdr:col>
      <xdr:colOff>200025</xdr:colOff>
      <xdr:row>90</xdr:row>
      <xdr:rowOff>161925</xdr:rowOff>
    </xdr:to>
    <xdr:graphicFrame macro="">
      <xdr:nvGraphicFramePr>
        <xdr:cNvPr id="15" name="Graphique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314325</xdr:colOff>
      <xdr:row>77</xdr:row>
      <xdr:rowOff>104775</xdr:rowOff>
    </xdr:from>
    <xdr:to>
      <xdr:col>15</xdr:col>
      <xdr:colOff>581025</xdr:colOff>
      <xdr:row>90</xdr:row>
      <xdr:rowOff>171450</xdr:rowOff>
    </xdr:to>
    <xdr:graphicFrame macro="">
      <xdr:nvGraphicFramePr>
        <xdr:cNvPr id="16" name="Graphique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1495425</xdr:colOff>
      <xdr:row>91</xdr:row>
      <xdr:rowOff>9525</xdr:rowOff>
    </xdr:from>
    <xdr:to>
      <xdr:col>10</xdr:col>
      <xdr:colOff>400050</xdr:colOff>
      <xdr:row>105</xdr:row>
      <xdr:rowOff>85725</xdr:rowOff>
    </xdr:to>
    <xdr:graphicFrame macro="">
      <xdr:nvGraphicFramePr>
        <xdr:cNvPr id="17" name="Graphique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178594</xdr:colOff>
      <xdr:row>0</xdr:row>
      <xdr:rowOff>35719</xdr:rowOff>
    </xdr:from>
    <xdr:to>
      <xdr:col>3</xdr:col>
      <xdr:colOff>1550195</xdr:colOff>
      <xdr:row>0</xdr:row>
      <xdr:rowOff>821532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35719"/>
          <a:ext cx="3990976" cy="7858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252072</xdr:colOff>
      <xdr:row>0</xdr:row>
      <xdr:rowOff>35718</xdr:rowOff>
    </xdr:from>
    <xdr:to>
      <xdr:col>16</xdr:col>
      <xdr:colOff>146768</xdr:colOff>
      <xdr:row>0</xdr:row>
      <xdr:rowOff>584992</xdr:rowOff>
    </xdr:to>
    <xdr:sp macro="" textlink="">
      <xdr:nvSpPr>
        <xdr:cNvPr id="4" name="Rectangle à coins arrondis 3"/>
        <xdr:cNvSpPr/>
      </xdr:nvSpPr>
      <xdr:spPr>
        <a:xfrm>
          <a:off x="17099756" y="35718"/>
          <a:ext cx="1803665" cy="549274"/>
        </a:xfrm>
        <a:prstGeom prst="roundRect">
          <a:avLst/>
        </a:prstGeom>
        <a:solidFill>
          <a:schemeClr val="bg2">
            <a:lumMod val="7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US" sz="1600" b="1" cap="none" spc="0">
              <a:ln w="11430"/>
              <a:solidFill>
                <a:srgbClr val="00206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+mn-lt"/>
              <a:ea typeface="+mn-ea"/>
              <a:cs typeface="+mn-cs"/>
            </a:rPr>
            <a:t>Code: PR07F08</a:t>
          </a:r>
        </a:p>
      </xdr:txBody>
    </xdr:sp>
    <xdr:clientData/>
  </xdr:twoCellAnchor>
  <xdr:twoCellAnchor>
    <xdr:from>
      <xdr:col>14</xdr:col>
      <xdr:colOff>178594</xdr:colOff>
      <xdr:row>1</xdr:row>
      <xdr:rowOff>35719</xdr:rowOff>
    </xdr:from>
    <xdr:to>
      <xdr:col>17</xdr:col>
      <xdr:colOff>1143000</xdr:colOff>
      <xdr:row>6</xdr:row>
      <xdr:rowOff>321469</xdr:rowOff>
    </xdr:to>
    <xdr:graphicFrame macro="">
      <xdr:nvGraphicFramePr>
        <xdr:cNvPr id="5" name="Graphique 4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0.20388</cdr:x>
      <cdr:y>0.82899</cdr:y>
    </cdr:from>
    <cdr:to>
      <cdr:x>0.85539</cdr:x>
      <cdr:y>0.97172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917564" y="1747020"/>
          <a:ext cx="2932162" cy="3007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fr-FR" sz="1400"/>
            <a:t>Taux</a:t>
          </a:r>
          <a:r>
            <a:rPr lang="fr-FR" sz="1400" baseline="0"/>
            <a:t> de réalisation des Actions</a:t>
          </a:r>
          <a:endParaRPr lang="fr-FR" sz="1400"/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178594</xdr:colOff>
      <xdr:row>0</xdr:row>
      <xdr:rowOff>35719</xdr:rowOff>
    </xdr:from>
    <xdr:to>
      <xdr:col>3</xdr:col>
      <xdr:colOff>1550195</xdr:colOff>
      <xdr:row>0</xdr:row>
      <xdr:rowOff>821532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35719"/>
          <a:ext cx="3990976" cy="7858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71437</xdr:colOff>
      <xdr:row>9</xdr:row>
      <xdr:rowOff>95249</xdr:rowOff>
    </xdr:from>
    <xdr:to>
      <xdr:col>1</xdr:col>
      <xdr:colOff>461544</xdr:colOff>
      <xdr:row>10</xdr:row>
      <xdr:rowOff>217824</xdr:rowOff>
    </xdr:to>
    <xdr:sp macro="" textlink="">
      <xdr:nvSpPr>
        <xdr:cNvPr id="3" name="Bulle ronde 3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71437" y="4591049"/>
          <a:ext cx="885407" cy="675025"/>
        </a:xfrm>
        <a:prstGeom prst="wedgeEllipseCallout">
          <a:avLst>
            <a:gd name="adj1" fmla="val -31964"/>
            <a:gd name="adj2" fmla="val -170198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Numéro de l'action</a:t>
          </a:r>
        </a:p>
      </xdr:txBody>
    </xdr:sp>
    <xdr:clientData/>
  </xdr:twoCellAnchor>
  <xdr:twoCellAnchor>
    <xdr:from>
      <xdr:col>0</xdr:col>
      <xdr:colOff>250031</xdr:colOff>
      <xdr:row>10</xdr:row>
      <xdr:rowOff>488158</xdr:rowOff>
    </xdr:from>
    <xdr:to>
      <xdr:col>2</xdr:col>
      <xdr:colOff>476250</xdr:colOff>
      <xdr:row>12</xdr:row>
      <xdr:rowOff>95251</xdr:rowOff>
    </xdr:to>
    <xdr:sp macro="" textlink="">
      <xdr:nvSpPr>
        <xdr:cNvPr id="4" name="Bulle ronde 3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250031" y="5536408"/>
          <a:ext cx="1597819" cy="711993"/>
        </a:xfrm>
        <a:prstGeom prst="wedgeEllipseCallout">
          <a:avLst>
            <a:gd name="adj1" fmla="val -6618"/>
            <a:gd name="adj2" fmla="val -278570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Date  d'ouverture du traitement  Problème</a:t>
          </a:r>
        </a:p>
      </xdr:txBody>
    </xdr:sp>
    <xdr:clientData/>
  </xdr:twoCellAnchor>
  <xdr:twoCellAnchor>
    <xdr:from>
      <xdr:col>3</xdr:col>
      <xdr:colOff>119064</xdr:colOff>
      <xdr:row>11</xdr:row>
      <xdr:rowOff>416717</xdr:rowOff>
    </xdr:from>
    <xdr:to>
      <xdr:col>4</xdr:col>
      <xdr:colOff>511969</xdr:colOff>
      <xdr:row>13</xdr:row>
      <xdr:rowOff>535780</xdr:rowOff>
    </xdr:to>
    <xdr:sp macro="" textlink="">
      <xdr:nvSpPr>
        <xdr:cNvPr id="5" name="Bulle ronde 4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2738439" y="6017417"/>
          <a:ext cx="1945480" cy="1223963"/>
        </a:xfrm>
        <a:prstGeom prst="wedgeEllipseCallout">
          <a:avLst>
            <a:gd name="adj1" fmla="val -18484"/>
            <a:gd name="adj2" fmla="val -233260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Indiquer la source du problème : Non atteinte objectif , NC lors d'un audit , Amélioration...Etc</a:t>
          </a:r>
        </a:p>
      </xdr:txBody>
    </xdr:sp>
    <xdr:clientData/>
  </xdr:twoCellAnchor>
  <xdr:twoCellAnchor>
    <xdr:from>
      <xdr:col>4</xdr:col>
      <xdr:colOff>726281</xdr:colOff>
      <xdr:row>12</xdr:row>
      <xdr:rowOff>23812</xdr:rowOff>
    </xdr:from>
    <xdr:to>
      <xdr:col>5</xdr:col>
      <xdr:colOff>392906</xdr:colOff>
      <xdr:row>13</xdr:row>
      <xdr:rowOff>321468</xdr:rowOff>
    </xdr:to>
    <xdr:sp macro="" textlink="">
      <xdr:nvSpPr>
        <xdr:cNvPr id="6" name="Bulle ronde 5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4898231" y="6176962"/>
          <a:ext cx="1952625" cy="850106"/>
        </a:xfrm>
        <a:prstGeom prst="wedgeEllipseCallout">
          <a:avLst>
            <a:gd name="adj1" fmla="val -21533"/>
            <a:gd name="adj2" fmla="val -333260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Description  claire de problème </a:t>
          </a:r>
        </a:p>
      </xdr:txBody>
    </xdr:sp>
    <xdr:clientData/>
  </xdr:twoCellAnchor>
  <xdr:twoCellAnchor>
    <xdr:from>
      <xdr:col>5</xdr:col>
      <xdr:colOff>809625</xdr:colOff>
      <xdr:row>12</xdr:row>
      <xdr:rowOff>11907</xdr:rowOff>
    </xdr:from>
    <xdr:to>
      <xdr:col>6</xdr:col>
      <xdr:colOff>285750</xdr:colOff>
      <xdr:row>13</xdr:row>
      <xdr:rowOff>309563</xdr:rowOff>
    </xdr:to>
    <xdr:sp macro="" textlink="">
      <xdr:nvSpPr>
        <xdr:cNvPr id="7" name="Bulle ronde 6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7267575" y="6165057"/>
          <a:ext cx="1952625" cy="850106"/>
        </a:xfrm>
        <a:prstGeom prst="wedgeEllipseCallout">
          <a:avLst>
            <a:gd name="adj1" fmla="val -21533"/>
            <a:gd name="adj2" fmla="val -333260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Procéder une analyse des causes basée sur l'outil 5M</a:t>
          </a:r>
        </a:p>
      </xdr:txBody>
    </xdr:sp>
    <xdr:clientData/>
  </xdr:twoCellAnchor>
  <xdr:twoCellAnchor>
    <xdr:from>
      <xdr:col>6</xdr:col>
      <xdr:colOff>678656</xdr:colOff>
      <xdr:row>10</xdr:row>
      <xdr:rowOff>238125</xdr:rowOff>
    </xdr:from>
    <xdr:to>
      <xdr:col>6</xdr:col>
      <xdr:colOff>2357514</xdr:colOff>
      <xdr:row>11</xdr:row>
      <xdr:rowOff>381547</xdr:rowOff>
    </xdr:to>
    <xdr:sp macro="" textlink="">
      <xdr:nvSpPr>
        <xdr:cNvPr id="8" name="Bulle ronde 3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9613106" y="5286375"/>
          <a:ext cx="1678858" cy="695872"/>
        </a:xfrm>
        <a:prstGeom prst="wedgeEllipseCallout">
          <a:avLst>
            <a:gd name="adj1" fmla="val -22872"/>
            <a:gd name="adj2" fmla="val -261867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Description claire de l'action à réaliser</a:t>
          </a:r>
        </a:p>
      </xdr:txBody>
    </xdr:sp>
    <xdr:clientData/>
  </xdr:twoCellAnchor>
  <xdr:twoCellAnchor>
    <xdr:from>
      <xdr:col>6</xdr:col>
      <xdr:colOff>1452562</xdr:colOff>
      <xdr:row>12</xdr:row>
      <xdr:rowOff>321468</xdr:rowOff>
    </xdr:from>
    <xdr:to>
      <xdr:col>7</xdr:col>
      <xdr:colOff>603157</xdr:colOff>
      <xdr:row>14</xdr:row>
      <xdr:rowOff>218667</xdr:rowOff>
    </xdr:to>
    <xdr:sp macro="" textlink="">
      <xdr:nvSpPr>
        <xdr:cNvPr id="9" name="Bulle ronde 3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10387012" y="6474618"/>
          <a:ext cx="1922370" cy="1002099"/>
        </a:xfrm>
        <a:prstGeom prst="wedgeEllipseCallout">
          <a:avLst>
            <a:gd name="adj1" fmla="val 27739"/>
            <a:gd name="adj2" fmla="val -315110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Nom de la personne responsable de la réalisation de l'action (Pilote)</a:t>
          </a:r>
        </a:p>
      </xdr:txBody>
    </xdr:sp>
    <xdr:clientData/>
  </xdr:twoCellAnchor>
  <xdr:twoCellAnchor>
    <xdr:from>
      <xdr:col>7</xdr:col>
      <xdr:colOff>631031</xdr:colOff>
      <xdr:row>14</xdr:row>
      <xdr:rowOff>142874</xdr:rowOff>
    </xdr:from>
    <xdr:to>
      <xdr:col>11</xdr:col>
      <xdr:colOff>132077</xdr:colOff>
      <xdr:row>16</xdr:row>
      <xdr:rowOff>41172</xdr:rowOff>
    </xdr:to>
    <xdr:sp macro="" textlink="">
      <xdr:nvSpPr>
        <xdr:cNvPr id="10" name="Bulle ronde 3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rrowheads="1"/>
        </xdr:cNvSpPr>
      </xdr:nvSpPr>
      <xdr:spPr bwMode="auto">
        <a:xfrm>
          <a:off x="12337256" y="7400924"/>
          <a:ext cx="1968021" cy="1003198"/>
        </a:xfrm>
        <a:prstGeom prst="wedgeEllipseCallout">
          <a:avLst>
            <a:gd name="adj1" fmla="val 2399"/>
            <a:gd name="adj2" fmla="val -397148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Type de l'action : 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Action préventive  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Action curative 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Action corrective.</a:t>
          </a:r>
        </a:p>
      </xdr:txBody>
    </xdr:sp>
    <xdr:clientData/>
  </xdr:twoCellAnchor>
  <xdr:twoCellAnchor>
    <xdr:from>
      <xdr:col>5</xdr:col>
      <xdr:colOff>1202530</xdr:colOff>
      <xdr:row>2</xdr:row>
      <xdr:rowOff>285750</xdr:rowOff>
    </xdr:from>
    <xdr:to>
      <xdr:col>6</xdr:col>
      <xdr:colOff>678655</xdr:colOff>
      <xdr:row>5</xdr:row>
      <xdr:rowOff>59531</xdr:rowOff>
    </xdr:to>
    <xdr:sp macro="" textlink="">
      <xdr:nvSpPr>
        <xdr:cNvPr id="11" name="Bulle ronde 10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7660480" y="1390650"/>
          <a:ext cx="1952625" cy="859631"/>
        </a:xfrm>
        <a:prstGeom prst="wedgeEllipseCallout">
          <a:avLst>
            <a:gd name="adj1" fmla="val -274582"/>
            <a:gd name="adj2" fmla="val -17767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Pilote du Plan d'action</a:t>
          </a:r>
        </a:p>
      </xdr:txBody>
    </xdr:sp>
    <xdr:clientData/>
  </xdr:twoCellAnchor>
  <xdr:twoCellAnchor>
    <xdr:from>
      <xdr:col>4</xdr:col>
      <xdr:colOff>23813</xdr:colOff>
      <xdr:row>4</xdr:row>
      <xdr:rowOff>178595</xdr:rowOff>
    </xdr:from>
    <xdr:to>
      <xdr:col>4</xdr:col>
      <xdr:colOff>1916907</xdr:colOff>
      <xdr:row>6</xdr:row>
      <xdr:rowOff>95250</xdr:rowOff>
    </xdr:to>
    <xdr:sp macro="" textlink="">
      <xdr:nvSpPr>
        <xdr:cNvPr id="12" name="Bulle ronde 11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4195763" y="2007395"/>
          <a:ext cx="1893094" cy="792955"/>
        </a:xfrm>
        <a:prstGeom prst="wedgeEllipseCallout">
          <a:avLst>
            <a:gd name="adj1" fmla="val -113607"/>
            <a:gd name="adj2" fmla="val -45936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Les membres de l'équipe </a:t>
          </a:r>
        </a:p>
      </xdr:txBody>
    </xdr:sp>
    <xdr:clientData/>
  </xdr:twoCellAnchor>
  <xdr:twoCellAnchor>
    <xdr:from>
      <xdr:col>9</xdr:col>
      <xdr:colOff>547688</xdr:colOff>
      <xdr:row>12</xdr:row>
      <xdr:rowOff>83343</xdr:rowOff>
    </xdr:from>
    <xdr:to>
      <xdr:col>14</xdr:col>
      <xdr:colOff>519814</xdr:colOff>
      <xdr:row>13</xdr:row>
      <xdr:rowOff>528229</xdr:rowOff>
    </xdr:to>
    <xdr:sp macro="" textlink="">
      <xdr:nvSpPr>
        <xdr:cNvPr id="13" name="Bulle ronde 3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13768388" y="6236493"/>
          <a:ext cx="1924751" cy="997336"/>
        </a:xfrm>
        <a:prstGeom prst="wedgeEllipseCallout">
          <a:avLst>
            <a:gd name="adj1" fmla="val -14325"/>
            <a:gd name="adj2" fmla="val -234742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Veuillez mettre 1  dans la cellule qui convient selon l'état d'avancement </a:t>
          </a:r>
        </a:p>
      </xdr:txBody>
    </xdr:sp>
    <xdr:clientData/>
  </xdr:twoCellAnchor>
  <xdr:twoCellAnchor>
    <xdr:from>
      <xdr:col>17</xdr:col>
      <xdr:colOff>964407</xdr:colOff>
      <xdr:row>11</xdr:row>
      <xdr:rowOff>485773</xdr:rowOff>
    </xdr:from>
    <xdr:to>
      <xdr:col>27</xdr:col>
      <xdr:colOff>71438</xdr:colOff>
      <xdr:row>14</xdr:row>
      <xdr:rowOff>59530</xdr:rowOff>
    </xdr:to>
    <xdr:sp macro="" textlink="">
      <xdr:nvSpPr>
        <xdr:cNvPr id="14" name="Bulle ronde 3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19442907" y="6086473"/>
          <a:ext cx="2031206" cy="1231107"/>
        </a:xfrm>
        <a:prstGeom prst="wedgeEllipseCallout">
          <a:avLst>
            <a:gd name="adj1" fmla="val -50949"/>
            <a:gd name="adj2" fmla="val -211386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Statut de l'action :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Cloturée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Réportée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annulée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Encours</a:t>
          </a:r>
        </a:p>
        <a:p>
          <a:pPr algn="ctr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16</xdr:col>
      <xdr:colOff>59533</xdr:colOff>
      <xdr:row>13</xdr:row>
      <xdr:rowOff>428625</xdr:rowOff>
    </xdr:from>
    <xdr:to>
      <xdr:col>18</xdr:col>
      <xdr:colOff>261938</xdr:colOff>
      <xdr:row>16</xdr:row>
      <xdr:rowOff>285750</xdr:rowOff>
    </xdr:to>
    <xdr:sp macro="" textlink="">
      <xdr:nvSpPr>
        <xdr:cNvPr id="15" name="Bulle ronde 3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17471233" y="7134225"/>
          <a:ext cx="2640805" cy="1514475"/>
        </a:xfrm>
        <a:prstGeom prst="wedgeEllipseCallout">
          <a:avLst>
            <a:gd name="adj1" fmla="val -36507"/>
            <a:gd name="adj2" fmla="val -204383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Indiquer la preuve d'éfficacité de l'action  :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Enregistrement du résultat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Non réapparition du problème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Illustration Photo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....ETC</a:t>
          </a:r>
        </a:p>
        <a:p>
          <a:pPr algn="ctr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71438</xdr:colOff>
      <xdr:row>10</xdr:row>
      <xdr:rowOff>-1</xdr:rowOff>
    </xdr:from>
    <xdr:to>
      <xdr:col>9</xdr:col>
      <xdr:colOff>166688</xdr:colOff>
      <xdr:row>11</xdr:row>
      <xdr:rowOff>428625</xdr:rowOff>
    </xdr:to>
    <xdr:sp macro="" textlink="">
      <xdr:nvSpPr>
        <xdr:cNvPr id="16" name="Bulle ronde 3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11777663" y="5048249"/>
          <a:ext cx="1609725" cy="981076"/>
        </a:xfrm>
        <a:prstGeom prst="wedgeEllipseCallout">
          <a:avLst>
            <a:gd name="adj1" fmla="val 14474"/>
            <a:gd name="adj2" fmla="val -166664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Date de l'action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cellule prend la couleur Rouge en cas de ratard</a:t>
          </a:r>
        </a:p>
      </xdr:txBody>
    </xdr:sp>
    <xdr:clientData/>
  </xdr:twoCellAnchor>
  <xdr:twoCellAnchor>
    <xdr:from>
      <xdr:col>1</xdr:col>
      <xdr:colOff>107155</xdr:colOff>
      <xdr:row>12</xdr:row>
      <xdr:rowOff>297655</xdr:rowOff>
    </xdr:from>
    <xdr:to>
      <xdr:col>3</xdr:col>
      <xdr:colOff>357187</xdr:colOff>
      <xdr:row>15</xdr:row>
      <xdr:rowOff>130968</xdr:rowOff>
    </xdr:to>
    <xdr:sp macro="" textlink="">
      <xdr:nvSpPr>
        <xdr:cNvPr id="17" name="Bulle ronde 16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602455" y="6450805"/>
          <a:ext cx="2374107" cy="1490663"/>
        </a:xfrm>
        <a:prstGeom prst="wedgeEllipseCallout">
          <a:avLst>
            <a:gd name="adj1" fmla="val 5438"/>
            <a:gd name="adj2" fmla="val -223245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Indiquer le  champ d'application de l'action  soit :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Unité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Poste de charge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Sous processus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...ETC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lima_hannachi\Downloads\DAS-SMQ-07%20AC%20A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lima_hannachi\Downloads\PLAN%20D'AMELIORATION%20CONTINU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DE SUIVI AC AP"/>
      <sheetName val="BASE DE SUIVI AC AP (2)"/>
      <sheetName val="BASE DE SUIVI AC AP (3)"/>
      <sheetName val="BASE DE SUIVI AC AP (4)"/>
      <sheetName val="Réalisation"/>
      <sheetName val="Efficacité"/>
      <sheetName val="Réalisation (2)"/>
      <sheetName val="Plan d'action"/>
    </sheetNames>
    <sheetDataSet>
      <sheetData sheetId="0" refreshError="1"/>
      <sheetData sheetId="1">
        <row r="24">
          <cell r="BI24" t="str">
            <v>Problème Main d'œuvre</v>
          </cell>
        </row>
        <row r="26">
          <cell r="BI26" t="str">
            <v>Problème Matériel :  Machine</v>
          </cell>
        </row>
        <row r="27">
          <cell r="BI27" t="str">
            <v xml:space="preserve">Problème Matériel : Outillage </v>
          </cell>
        </row>
        <row r="28">
          <cell r="BI28" t="str">
            <v>Problème Méthode</v>
          </cell>
        </row>
        <row r="29">
          <cell r="BI29" t="str">
            <v>Problème Matière : MP</v>
          </cell>
        </row>
        <row r="30">
          <cell r="BI30" t="str">
            <v>Problème Matière : PSF</v>
          </cell>
        </row>
        <row r="31">
          <cell r="BI31" t="str">
            <v>Problème Milieu</v>
          </cell>
        </row>
        <row r="33">
          <cell r="AF33" t="str">
            <v>INJECTION</v>
          </cell>
        </row>
        <row r="34">
          <cell r="AF34" t="str">
            <v>TRAITEMENT DE SURFACE</v>
          </cell>
        </row>
        <row r="35">
          <cell r="AF35" t="str">
            <v>EMBOUTISSAGE</v>
          </cell>
        </row>
        <row r="36">
          <cell r="AF36" t="str">
            <v xml:space="preserve">ASSEMBLAGE </v>
          </cell>
        </row>
        <row r="37">
          <cell r="AF37" t="str">
            <v>PREPARATION</v>
          </cell>
        </row>
      </sheetData>
      <sheetData sheetId="2" refreshError="1"/>
      <sheetData sheetId="3"/>
      <sheetData sheetId="4">
        <row r="6">
          <cell r="B6" t="str">
            <v>Mauvais</v>
          </cell>
        </row>
      </sheetData>
      <sheetData sheetId="5">
        <row r="6">
          <cell r="B6" t="str">
            <v>Mauvais</v>
          </cell>
        </row>
      </sheetData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AC"/>
      <sheetName val="Procedure traitement NC"/>
      <sheetName val="QRQCNIV1"/>
      <sheetName val="FNC"/>
      <sheetName val="FICHE DE CTR PAR ECH"/>
      <sheetName val="FICHE RELEVE DE DEFAUT"/>
      <sheetName val="SUIV REBUT INJ"/>
      <sheetName val="FICHE DE BONNES PRATIQUES"/>
      <sheetName val="BASE DE SUIVI AC AP"/>
      <sheetName val="CAHIER SUIVI PERFORMANCEATELIER"/>
      <sheetName val="QRQC NIV2"/>
      <sheetName val="IND QUALITE"/>
      <sheetName val="SECURITE"/>
      <sheetName val="OTD"/>
      <sheetName val="BASIQUES"/>
      <sheetName val="BASIQUEar"/>
      <sheetName val="STANDARD ATELIER"/>
      <sheetName val="DOSSIER QUALITE"/>
      <sheetName val="SUIVI JOURNALIER REBUT"/>
      <sheetName val="PARETO DE DEFAUT"/>
      <sheetName val="CHECKLIST 5S"/>
      <sheetName val="MATRICE DE POLYVALENCE"/>
      <sheetName val="CHEKLIST VALIDATION"/>
      <sheetName val="TAUX DE PRODUCTIVITE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">
          <cell r="A1" t="str">
            <v>ILOT INJECTION</v>
          </cell>
          <cell r="C1" t="str">
            <v xml:space="preserve">BASIQUE </v>
          </cell>
        </row>
        <row r="2">
          <cell r="C2" t="str">
            <v>SILVER</v>
          </cell>
        </row>
        <row r="3">
          <cell r="C3" t="str">
            <v>GOLD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oleObject" Target="../embeddings/oleObject2.bin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C14"/>
  <sheetViews>
    <sheetView topLeftCell="B1" workbookViewId="0">
      <selection activeCell="G11" sqref="G11"/>
    </sheetView>
  </sheetViews>
  <sheetFormatPr baseColWidth="10" defaultRowHeight="15"/>
  <cols>
    <col min="1" max="1" width="11.42578125" style="18"/>
    <col min="2" max="2" width="13" style="18" customWidth="1"/>
    <col min="3" max="16384" width="11.42578125" style="18"/>
  </cols>
  <sheetData>
    <row r="2" spans="2:3">
      <c r="B2" s="16" t="s">
        <v>21</v>
      </c>
      <c r="C2" s="17">
        <f ca="1">IF(ISERR('Plan d''Action LOGISTIQUE'!Q5*100),"",'Plan d''Action LOGISTIQUE'!Q5*100)</f>
        <v>90.909090909090907</v>
      </c>
    </row>
    <row r="3" spans="2:3">
      <c r="B3" s="16" t="s">
        <v>22</v>
      </c>
      <c r="C3" s="16">
        <v>100</v>
      </c>
    </row>
    <row r="6" spans="2:3">
      <c r="B6" s="19" t="s">
        <v>23</v>
      </c>
      <c r="C6" s="20">
        <v>0.8</v>
      </c>
    </row>
    <row r="7" spans="2:3">
      <c r="B7" s="19" t="s">
        <v>24</v>
      </c>
      <c r="C7" s="20">
        <v>0.1</v>
      </c>
    </row>
    <row r="8" spans="2:3">
      <c r="B8" s="19" t="s">
        <v>25</v>
      </c>
      <c r="C8" s="20">
        <v>0.1</v>
      </c>
    </row>
    <row r="9" spans="2:3">
      <c r="B9" s="19" t="s">
        <v>26</v>
      </c>
      <c r="C9" s="20">
        <v>1</v>
      </c>
    </row>
    <row r="11" spans="2:3">
      <c r="B11" s="19" t="s">
        <v>27</v>
      </c>
      <c r="C11" s="20">
        <f ca="1">C2/C3</f>
        <v>0.90909090909090906</v>
      </c>
    </row>
    <row r="12" spans="2:3">
      <c r="B12" s="19" t="s">
        <v>28</v>
      </c>
      <c r="C12" s="20">
        <v>1.4999999999999999E-2</v>
      </c>
    </row>
    <row r="13" spans="2:3">
      <c r="B13" s="19" t="s">
        <v>29</v>
      </c>
      <c r="C13" s="20">
        <f ca="1">C14-(C12+C11)</f>
        <v>7.5909090909090926E-2</v>
      </c>
    </row>
    <row r="14" spans="2:3">
      <c r="B14" s="19" t="s">
        <v>30</v>
      </c>
      <c r="C14" s="20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U108"/>
  <sheetViews>
    <sheetView tabSelected="1" zoomScale="70" zoomScaleNormal="70" zoomScaleSheetLayoutView="98" workbookViewId="0">
      <selection activeCell="M33" sqref="M33:O33"/>
    </sheetView>
  </sheetViews>
  <sheetFormatPr baseColWidth="10" defaultColWidth="11.42578125" defaultRowHeight="15"/>
  <cols>
    <col min="1" max="1" width="12.42578125" style="1" customWidth="1"/>
    <col min="2" max="2" width="25.42578125" style="14" customWidth="1"/>
    <col min="3" max="3" width="16.28515625" style="14" customWidth="1"/>
    <col min="4" max="4" width="7.42578125" style="15" customWidth="1"/>
    <col min="5" max="5" width="8.42578125" style="1" customWidth="1"/>
    <col min="6" max="6" width="6.7109375" style="1" customWidth="1"/>
    <col min="7" max="7" width="7.5703125" style="1" customWidth="1"/>
    <col min="8" max="8" width="6.7109375" style="14" customWidth="1"/>
    <col min="9" max="12" width="15.5703125" style="1" customWidth="1"/>
    <col min="13" max="13" width="12.85546875" style="1" bestFit="1" customWidth="1"/>
    <col min="14" max="14" width="13.28515625" style="1" bestFit="1" customWidth="1"/>
    <col min="15" max="15" width="6.7109375" style="1" customWidth="1"/>
    <col min="16" max="16" width="11.7109375" style="1" customWidth="1"/>
    <col min="17" max="16384" width="11.42578125" style="1"/>
  </cols>
  <sheetData>
    <row r="1" spans="1:21" ht="18.95" customHeight="1">
      <c r="A1" s="226"/>
      <c r="B1" s="229" t="s">
        <v>69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1"/>
      <c r="N1" s="238" t="s">
        <v>186</v>
      </c>
      <c r="O1" s="239"/>
      <c r="P1" s="240"/>
      <c r="R1" s="9"/>
    </row>
    <row r="2" spans="1:21" ht="18.95" customHeight="1">
      <c r="A2" s="227"/>
      <c r="B2" s="232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4"/>
      <c r="N2" s="241"/>
      <c r="O2" s="242"/>
      <c r="P2" s="243"/>
    </row>
    <row r="3" spans="1:21" ht="4.5" customHeight="1" thickBot="1">
      <c r="A3" s="228"/>
      <c r="B3" s="235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7"/>
      <c r="N3" s="244"/>
      <c r="O3" s="245"/>
      <c r="P3" s="246"/>
    </row>
    <row r="4" spans="1:21">
      <c r="A4" s="247" t="s">
        <v>0</v>
      </c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9"/>
    </row>
    <row r="5" spans="1:21" s="2" customFormat="1" ht="30" customHeight="1" thickBot="1">
      <c r="A5" s="250" t="s">
        <v>70</v>
      </c>
      <c r="B5" s="251"/>
      <c r="C5" s="251"/>
      <c r="D5" s="251"/>
      <c r="E5" s="251"/>
      <c r="F5" s="252"/>
      <c r="G5" s="253" t="s">
        <v>80</v>
      </c>
      <c r="H5" s="254"/>
      <c r="I5" s="254"/>
      <c r="J5" s="254"/>
      <c r="K5" s="254"/>
      <c r="L5" s="255"/>
      <c r="M5" s="253" t="s">
        <v>187</v>
      </c>
      <c r="N5" s="254"/>
      <c r="O5" s="254"/>
      <c r="P5" s="256"/>
    </row>
    <row r="6" spans="1:21" ht="19.5" customHeight="1" thickTop="1">
      <c r="A6" s="190" t="s">
        <v>1</v>
      </c>
      <c r="B6" s="219"/>
      <c r="C6" s="219" t="s">
        <v>2</v>
      </c>
      <c r="D6" s="223" t="s">
        <v>61</v>
      </c>
      <c r="E6" s="224"/>
      <c r="F6" s="224"/>
      <c r="G6" s="224"/>
      <c r="H6" s="224"/>
      <c r="I6" s="224"/>
      <c r="J6" s="224"/>
      <c r="K6" s="224"/>
      <c r="L6" s="224"/>
      <c r="M6" s="224"/>
      <c r="N6" s="224"/>
      <c r="O6" s="225"/>
      <c r="P6" s="100" t="s">
        <v>3</v>
      </c>
    </row>
    <row r="7" spans="1:21" ht="26.25" customHeight="1">
      <c r="A7" s="220"/>
      <c r="B7" s="221"/>
      <c r="C7" s="222"/>
      <c r="D7" s="101" t="s">
        <v>4</v>
      </c>
      <c r="E7" s="101" t="s">
        <v>5</v>
      </c>
      <c r="F7" s="101" t="s">
        <v>6</v>
      </c>
      <c r="G7" s="101" t="s">
        <v>7</v>
      </c>
      <c r="H7" s="101" t="s">
        <v>8</v>
      </c>
      <c r="I7" s="101" t="s">
        <v>9</v>
      </c>
      <c r="J7" s="101" t="s">
        <v>10</v>
      </c>
      <c r="K7" s="101" t="s">
        <v>11</v>
      </c>
      <c r="L7" s="101" t="s">
        <v>12</v>
      </c>
      <c r="M7" s="101" t="s">
        <v>13</v>
      </c>
      <c r="N7" s="101" t="s">
        <v>14</v>
      </c>
      <c r="O7" s="101" t="s">
        <v>15</v>
      </c>
      <c r="P7" s="102"/>
    </row>
    <row r="8" spans="1:21" ht="19.5" customHeight="1">
      <c r="A8" s="194" t="s">
        <v>68</v>
      </c>
      <c r="B8" s="195"/>
      <c r="C8" s="195"/>
      <c r="D8" s="195"/>
      <c r="E8" s="195"/>
      <c r="F8" s="195"/>
      <c r="G8" s="195"/>
      <c r="H8" s="195"/>
      <c r="I8" s="195"/>
      <c r="J8" s="195"/>
      <c r="K8" s="195"/>
      <c r="L8" s="195"/>
      <c r="M8" s="195"/>
      <c r="N8" s="195"/>
      <c r="O8" s="195"/>
      <c r="P8" s="196"/>
    </row>
    <row r="9" spans="1:21" ht="21" customHeight="1">
      <c r="A9" s="179" t="s">
        <v>62</v>
      </c>
      <c r="B9" s="180" t="s">
        <v>72</v>
      </c>
      <c r="C9" s="215">
        <v>0.95</v>
      </c>
      <c r="D9" s="105">
        <v>1</v>
      </c>
      <c r="E9" s="106">
        <v>1</v>
      </c>
      <c r="F9" s="106">
        <v>1</v>
      </c>
      <c r="G9" s="106">
        <v>1</v>
      </c>
      <c r="H9" s="106">
        <v>0.98299999999999998</v>
      </c>
      <c r="I9" s="106">
        <v>0.98299999999999998</v>
      </c>
      <c r="J9" s="129">
        <v>1</v>
      </c>
      <c r="K9" s="105">
        <v>0.98</v>
      </c>
      <c r="L9" s="105">
        <v>1</v>
      </c>
      <c r="M9" s="105">
        <v>1</v>
      </c>
      <c r="N9" s="105">
        <v>0.99</v>
      </c>
      <c r="O9" s="105"/>
      <c r="P9" s="122">
        <f>IF(ISERR(SLOPE(D9:O9,$D$38:$O$38)),"",(SLOPE(D9:O9,$D$38:$O$38)))</f>
        <v>-6.6363636363636418E-4</v>
      </c>
    </row>
    <row r="10" spans="1:21" ht="19.5" customHeight="1">
      <c r="A10" s="179"/>
      <c r="B10" s="181"/>
      <c r="C10" s="215"/>
      <c r="D10" s="198">
        <f>IF(ISERR(AVERAGE(D9:F9)),"",(AVERAGE(D9:F9)))</f>
        <v>1</v>
      </c>
      <c r="E10" s="198"/>
      <c r="F10" s="198"/>
      <c r="G10" s="198">
        <f>IF(ISERR(AVERAGE(G9:I9)),"",(AVERAGE(G9:I9)))</f>
        <v>0.98866666666666669</v>
      </c>
      <c r="H10" s="198"/>
      <c r="I10" s="198"/>
      <c r="J10" s="198">
        <f>IF(ISERR(AVERAGE(J9:L9)),"",(AVERAGE(J9:L9)))</f>
        <v>0.99333333333333329</v>
      </c>
      <c r="K10" s="198"/>
      <c r="L10" s="198"/>
      <c r="M10" s="198">
        <f>IF(ISERR(AVERAGE(M9:O9)),"",(AVERAGE(M9:O9)))</f>
        <v>0.995</v>
      </c>
      <c r="N10" s="198"/>
      <c r="O10" s="198"/>
      <c r="P10" s="120"/>
    </row>
    <row r="11" spans="1:21" ht="19.5" hidden="1" customHeight="1">
      <c r="A11" s="189" t="s">
        <v>63</v>
      </c>
      <c r="B11" s="180" t="s">
        <v>73</v>
      </c>
      <c r="C11" s="216">
        <v>5000</v>
      </c>
      <c r="D11" s="127"/>
      <c r="E11" s="127"/>
      <c r="F11" s="127"/>
      <c r="G11" s="126"/>
      <c r="H11" s="126"/>
      <c r="I11" s="126"/>
      <c r="J11" s="126">
        <v>4544.7169999999996</v>
      </c>
      <c r="K11" s="126"/>
      <c r="L11" s="126"/>
      <c r="M11" s="126"/>
      <c r="N11" s="126"/>
      <c r="O11" s="126"/>
      <c r="P11" s="122" t="str">
        <f>IF(ISERR(SLOPE(D11:O11,D38:O38)),"",(SLOPE(D11:O11,D38:O38)))</f>
        <v/>
      </c>
    </row>
    <row r="12" spans="1:21" ht="20.25" hidden="1" customHeight="1">
      <c r="A12" s="190"/>
      <c r="B12" s="181"/>
      <c r="C12" s="217"/>
      <c r="D12" s="218" t="str">
        <f>IF(ISERR(AVERAGE(D11:F11)),"",(AVERAGE(D11:F11)))</f>
        <v/>
      </c>
      <c r="E12" s="218"/>
      <c r="F12" s="218"/>
      <c r="G12" s="218" t="str">
        <f>IF(ISERR(AVERAGE(G11:I11)),"",(AVERAGE(G11:I11)))</f>
        <v/>
      </c>
      <c r="H12" s="218"/>
      <c r="I12" s="218"/>
      <c r="J12" s="218">
        <f>IF(ISERR(AVERAGE(J11:L11)),"",(AVERAGE(J11:L11)))</f>
        <v>4544.7169999999996</v>
      </c>
      <c r="K12" s="218"/>
      <c r="L12" s="218"/>
      <c r="M12" s="218" t="str">
        <f>IF(ISERR(AVERAGE(M11:O11)),"",(AVERAGE(M11:O11)))</f>
        <v/>
      </c>
      <c r="N12" s="218"/>
      <c r="O12" s="218"/>
      <c r="P12" s="122"/>
      <c r="R12" s="3"/>
      <c r="S12" s="3"/>
      <c r="T12" s="3"/>
    </row>
    <row r="13" spans="1:21" ht="20.25" hidden="1" customHeight="1">
      <c r="A13" s="189" t="s">
        <v>64</v>
      </c>
      <c r="B13" s="180" t="s">
        <v>74</v>
      </c>
      <c r="C13" s="191">
        <v>0.1</v>
      </c>
      <c r="D13" s="105">
        <v>0.44</v>
      </c>
      <c r="E13" s="106">
        <v>0.4</v>
      </c>
      <c r="F13" s="106">
        <v>0.35</v>
      </c>
      <c r="G13" s="132">
        <v>0.36</v>
      </c>
      <c r="H13" s="133">
        <v>0.51</v>
      </c>
      <c r="I13" s="106">
        <v>0.41013071895424835</v>
      </c>
      <c r="J13" s="105">
        <v>0.39</v>
      </c>
      <c r="K13" s="105">
        <v>0.62</v>
      </c>
      <c r="L13" s="105">
        <v>0.31</v>
      </c>
      <c r="M13" s="104"/>
      <c r="N13" s="104"/>
      <c r="O13" s="104"/>
      <c r="P13" s="122">
        <f>IF(ISERR(SLOPE(D13:O13,$D$38:$O$38)),"",(SLOPE(D13:O13,$D$38:$O$38)))</f>
        <v>4.5021786492374727E-3</v>
      </c>
      <c r="R13" s="3"/>
      <c r="S13" s="3"/>
      <c r="T13" s="3"/>
    </row>
    <row r="14" spans="1:21" ht="19.5" hidden="1" customHeight="1">
      <c r="A14" s="190"/>
      <c r="B14" s="181"/>
      <c r="C14" s="192"/>
      <c r="D14" s="198">
        <f>IF(ISERR(AVERAGE(D13:F13)),"",(AVERAGE(D13:F13)))</f>
        <v>0.39666666666666667</v>
      </c>
      <c r="E14" s="198"/>
      <c r="F14" s="198"/>
      <c r="G14" s="198">
        <f>IF(ISERR(AVERAGE(G13:I13)),"",(AVERAGE(G13:I13)))</f>
        <v>0.42671023965141613</v>
      </c>
      <c r="H14" s="198"/>
      <c r="I14" s="198"/>
      <c r="J14" s="198">
        <f>IF(ISERR(AVERAGE(J13:L13)),"",(AVERAGE(J13:L13)))</f>
        <v>0.44</v>
      </c>
      <c r="K14" s="198"/>
      <c r="L14" s="198"/>
      <c r="M14" s="198" t="str">
        <f>IF(ISERR(AVERAGE(M13:O13)),"",(AVERAGE(M13:O13)))</f>
        <v/>
      </c>
      <c r="N14" s="198"/>
      <c r="O14" s="198"/>
      <c r="P14" s="121"/>
    </row>
    <row r="15" spans="1:21" s="3" customFormat="1" ht="0.75" hidden="1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5"/>
      <c r="U15" s="5"/>
    </row>
    <row r="16" spans="1:21" ht="30.75" hidden="1" customHeight="1">
      <c r="B16" s="1"/>
      <c r="C16" s="1"/>
      <c r="D16" s="1"/>
      <c r="H16" s="1"/>
      <c r="P16" s="15"/>
      <c r="U16" s="9"/>
    </row>
    <row r="17" spans="1:21" s="3" customFormat="1" ht="21" customHeight="1">
      <c r="A17" s="179" t="s">
        <v>63</v>
      </c>
      <c r="B17" s="180" t="s">
        <v>75</v>
      </c>
      <c r="C17" s="215">
        <v>0.35</v>
      </c>
      <c r="D17" s="105">
        <v>0.44</v>
      </c>
      <c r="E17" s="106">
        <v>0.4</v>
      </c>
      <c r="F17" s="106">
        <v>0.35</v>
      </c>
      <c r="G17" s="132">
        <v>0.36</v>
      </c>
      <c r="H17" s="133">
        <v>0.51</v>
      </c>
      <c r="I17" s="106">
        <v>0.41013071895424835</v>
      </c>
      <c r="J17" s="105">
        <v>0.39</v>
      </c>
      <c r="K17" s="105">
        <v>0.62</v>
      </c>
      <c r="L17" s="105"/>
      <c r="M17" s="105">
        <v>0.44</v>
      </c>
      <c r="N17" s="105">
        <v>0.41</v>
      </c>
      <c r="O17" s="105"/>
      <c r="P17" s="122">
        <f>IF(ISERR(SLOPE(D17:O17,$D$38:$O$38)),"",(SLOPE(D17:O17,$D$38:$O$38)))</f>
        <v>6.5838083485142296E-3</v>
      </c>
      <c r="U17" s="5"/>
    </row>
    <row r="18" spans="1:21" ht="18.75" customHeight="1">
      <c r="A18" s="179"/>
      <c r="B18" s="181"/>
      <c r="C18" s="215"/>
      <c r="D18" s="198">
        <f>IF(ISERR(AVERAGE(D17:F17)),"",(AVERAGE(D17:F17)))</f>
        <v>0.39666666666666667</v>
      </c>
      <c r="E18" s="198"/>
      <c r="F18" s="198"/>
      <c r="G18" s="198">
        <f>IF(ISERR(AVERAGE(G17:I17)),"",(AVERAGE(G17:I17)))</f>
        <v>0.42671023965141613</v>
      </c>
      <c r="H18" s="198"/>
      <c r="I18" s="198"/>
      <c r="J18" s="198">
        <f>IF(ISERR(AVERAGE(J17:L17)),"",(AVERAGE(J17:L17)))</f>
        <v>0.505</v>
      </c>
      <c r="K18" s="198"/>
      <c r="L18" s="198"/>
      <c r="M18" s="198">
        <f>IF(ISERR(AVERAGE(M17:O17)),"",(AVERAGE(M17:O17)))</f>
        <v>0.42499999999999999</v>
      </c>
      <c r="N18" s="198"/>
      <c r="O18" s="198"/>
      <c r="P18" s="120"/>
      <c r="U18" s="9"/>
    </row>
    <row r="19" spans="1:21" ht="19.5" customHeight="1">
      <c r="A19" s="194" t="s">
        <v>66</v>
      </c>
      <c r="B19" s="195"/>
      <c r="C19" s="195"/>
      <c r="D19" s="195"/>
      <c r="E19" s="195"/>
      <c r="F19" s="195"/>
      <c r="G19" s="195"/>
      <c r="H19" s="195"/>
      <c r="I19" s="195"/>
      <c r="J19" s="195"/>
      <c r="K19" s="195"/>
      <c r="L19" s="195"/>
      <c r="M19" s="195"/>
      <c r="N19" s="195"/>
      <c r="O19" s="195"/>
      <c r="P19" s="196"/>
    </row>
    <row r="20" spans="1:21" ht="18.75" hidden="1" customHeight="1">
      <c r="A20" s="116"/>
      <c r="B20" s="115"/>
      <c r="C20" s="1"/>
      <c r="D20" s="117">
        <v>0.03</v>
      </c>
      <c r="E20" s="117">
        <v>0.03</v>
      </c>
      <c r="F20" s="117">
        <v>0.03</v>
      </c>
      <c r="G20" s="117">
        <v>0.03</v>
      </c>
      <c r="H20" s="117">
        <v>0.03</v>
      </c>
      <c r="I20" s="117">
        <v>0.03</v>
      </c>
      <c r="J20" s="117">
        <v>0.03</v>
      </c>
      <c r="K20" s="117">
        <v>0.03</v>
      </c>
      <c r="L20" s="117">
        <v>0.03</v>
      </c>
      <c r="M20" s="117">
        <v>0.03</v>
      </c>
      <c r="N20" s="117">
        <v>0.03</v>
      </c>
      <c r="O20" s="117">
        <v>0.03</v>
      </c>
      <c r="P20" s="6"/>
      <c r="U20" s="9"/>
    </row>
    <row r="21" spans="1:21" ht="18.75" hidden="1" customHeight="1">
      <c r="A21" s="118"/>
      <c r="B21" s="118"/>
      <c r="C21" s="1"/>
      <c r="D21" s="119">
        <v>0.05</v>
      </c>
      <c r="E21" s="119">
        <v>0.05</v>
      </c>
      <c r="F21" s="119">
        <v>0.05</v>
      </c>
      <c r="G21" s="119">
        <v>0.05</v>
      </c>
      <c r="H21" s="119">
        <v>0.05</v>
      </c>
      <c r="I21" s="119">
        <v>0.05</v>
      </c>
      <c r="J21" s="119">
        <v>0.05</v>
      </c>
      <c r="K21" s="119">
        <v>0.05</v>
      </c>
      <c r="L21" s="119">
        <v>0.05</v>
      </c>
      <c r="M21" s="119">
        <v>0.05</v>
      </c>
      <c r="N21" s="119">
        <v>0.05</v>
      </c>
      <c r="O21" s="119">
        <v>0.05</v>
      </c>
      <c r="P21" s="118"/>
      <c r="U21" s="9"/>
    </row>
    <row r="22" spans="1:21" ht="18.75" hidden="1" customHeight="1">
      <c r="A22" s="118"/>
      <c r="B22" s="118"/>
      <c r="C22" s="1"/>
      <c r="D22" s="119">
        <v>0.9</v>
      </c>
      <c r="E22" s="119">
        <v>0.9</v>
      </c>
      <c r="F22" s="119">
        <v>0.9</v>
      </c>
      <c r="G22" s="119">
        <v>0.9</v>
      </c>
      <c r="H22" s="119">
        <v>0.9</v>
      </c>
      <c r="I22" s="119">
        <v>0.9</v>
      </c>
      <c r="J22" s="119">
        <v>0.9</v>
      </c>
      <c r="K22" s="119">
        <v>0.9</v>
      </c>
      <c r="L22" s="119">
        <v>0.9</v>
      </c>
      <c r="M22" s="119">
        <v>0.9</v>
      </c>
      <c r="N22" s="119">
        <v>0.9</v>
      </c>
      <c r="O22" s="119">
        <v>0.9</v>
      </c>
      <c r="P22" s="118"/>
      <c r="U22" s="9"/>
    </row>
    <row r="23" spans="1:21" ht="1.5" customHeight="1">
      <c r="A23" s="118"/>
      <c r="B23" s="118"/>
      <c r="C23" s="1"/>
      <c r="D23" s="118">
        <v>1</v>
      </c>
      <c r="E23" s="118">
        <v>2</v>
      </c>
      <c r="F23" s="118">
        <v>3</v>
      </c>
      <c r="G23" s="118">
        <v>4</v>
      </c>
      <c r="H23" s="118">
        <v>5</v>
      </c>
      <c r="I23" s="118">
        <v>6</v>
      </c>
      <c r="J23" s="118">
        <v>7</v>
      </c>
      <c r="K23" s="118">
        <v>8</v>
      </c>
      <c r="L23" s="118">
        <v>9</v>
      </c>
      <c r="M23" s="118">
        <v>10</v>
      </c>
      <c r="N23" s="118">
        <v>11</v>
      </c>
      <c r="O23" s="118">
        <v>12</v>
      </c>
      <c r="P23" s="118"/>
      <c r="U23" s="9"/>
    </row>
    <row r="24" spans="1:21" ht="25.5" customHeight="1">
      <c r="A24" s="179" t="s">
        <v>64</v>
      </c>
      <c r="B24" s="180" t="s">
        <v>121</v>
      </c>
      <c r="C24" s="197">
        <v>0</v>
      </c>
      <c r="D24" s="105"/>
      <c r="E24" s="106"/>
      <c r="F24" s="106"/>
      <c r="G24" s="106"/>
      <c r="H24" s="106"/>
      <c r="I24" s="106"/>
      <c r="J24" s="145">
        <v>3</v>
      </c>
      <c r="K24" s="168">
        <v>2</v>
      </c>
      <c r="L24" s="168">
        <v>0</v>
      </c>
      <c r="M24" s="142">
        <v>0</v>
      </c>
      <c r="N24" s="142">
        <v>0</v>
      </c>
      <c r="O24" s="142"/>
      <c r="P24" s="122">
        <f>IF(ISERR(SLOPE(D24:O24,$D$38:$O$38)),"",(SLOPE(D24:O24,$D$38:$O$38)))</f>
        <v>-0.8</v>
      </c>
      <c r="S24"/>
    </row>
    <row r="25" spans="1:21" ht="25.5" customHeight="1">
      <c r="A25" s="179"/>
      <c r="B25" s="181"/>
      <c r="C25" s="197"/>
      <c r="D25" s="198" t="str">
        <f>IF(ISERR(AVERAGE(D24:F24)),"",(AVERAGE(D24:F24)))</f>
        <v/>
      </c>
      <c r="E25" s="198"/>
      <c r="F25" s="198"/>
      <c r="G25" s="198" t="str">
        <f>IF(ISERR(AVERAGE(G24:I24)),"",(AVERAGE(G24:I24)))</f>
        <v/>
      </c>
      <c r="H25" s="198"/>
      <c r="I25" s="198"/>
      <c r="J25" s="193">
        <f>IF(ISERR(AVERAGE(J24:L24)),"",(AVERAGE(J24:L24)))</f>
        <v>1.6666666666666667</v>
      </c>
      <c r="K25" s="193"/>
      <c r="L25" s="193"/>
      <c r="M25" s="193">
        <f>IF(ISERR(AVERAGE(M24:O24)),"",(AVERAGE(M24:O24)))</f>
        <v>0</v>
      </c>
      <c r="N25" s="193"/>
      <c r="O25" s="193"/>
      <c r="P25" s="120"/>
    </row>
    <row r="26" spans="1:21" ht="25.5" customHeight="1">
      <c r="A26" s="179" t="s">
        <v>65</v>
      </c>
      <c r="B26" s="180" t="s">
        <v>76</v>
      </c>
      <c r="C26" s="187">
        <v>0.03</v>
      </c>
      <c r="D26" s="105"/>
      <c r="E26" s="106"/>
      <c r="F26" s="153">
        <v>1.83E-2</v>
      </c>
      <c r="G26" s="153">
        <v>1.83E-2</v>
      </c>
      <c r="H26" s="153">
        <v>1.83E-2</v>
      </c>
      <c r="I26" s="153">
        <v>1.83E-2</v>
      </c>
      <c r="J26" s="129">
        <v>7.7000000000000002E-3</v>
      </c>
      <c r="K26" s="105"/>
      <c r="L26" s="129">
        <v>1.7999999999999999E-2</v>
      </c>
      <c r="M26" s="105"/>
      <c r="N26" s="105"/>
      <c r="O26" s="105"/>
      <c r="P26" s="122">
        <f>IF(ISERR(SLOPE(D26:O26,$D$38:$O$38)),"",(SLOPE(D26:O26,$D$38:$O$38)))</f>
        <v>-6.4857142857142902E-4</v>
      </c>
    </row>
    <row r="27" spans="1:21" ht="25.5" customHeight="1">
      <c r="A27" s="179"/>
      <c r="B27" s="181"/>
      <c r="C27" s="188"/>
      <c r="D27" s="173">
        <f>IF(ISERR(AVERAGE(D26:F26)),"",(AVERAGE(D26:F26)))</f>
        <v>1.83E-2</v>
      </c>
      <c r="E27" s="174"/>
      <c r="F27" s="175"/>
      <c r="G27" s="173">
        <f>IF(ISERR(AVERAGE(G26:I26)),"",(AVERAGE(G26:I26)))</f>
        <v>1.83E-2</v>
      </c>
      <c r="H27" s="174"/>
      <c r="I27" s="175"/>
      <c r="J27" s="173">
        <f>IF(ISERR(AVERAGE(J26:L26)),"",(AVERAGE(J26:L26)))</f>
        <v>1.285E-2</v>
      </c>
      <c r="K27" s="174"/>
      <c r="L27" s="175"/>
      <c r="M27" s="173" t="str">
        <f>IF(ISERR(AVERAGE(M26:O26)),"",(AVERAGE(M26:O26)))</f>
        <v/>
      </c>
      <c r="N27" s="174"/>
      <c r="O27" s="175"/>
      <c r="P27" s="120"/>
      <c r="S27"/>
    </row>
    <row r="28" spans="1:21" ht="25.5" customHeight="1">
      <c r="A28" s="179" t="s">
        <v>77</v>
      </c>
      <c r="B28" s="180" t="s">
        <v>122</v>
      </c>
      <c r="C28" s="182">
        <v>0</v>
      </c>
      <c r="D28" s="105"/>
      <c r="E28" s="106"/>
      <c r="F28" s="106"/>
      <c r="G28" s="106"/>
      <c r="H28" s="106"/>
      <c r="I28" s="106"/>
      <c r="J28" s="143">
        <v>0</v>
      </c>
      <c r="K28" s="144">
        <v>1.5</v>
      </c>
      <c r="L28" s="144">
        <v>2</v>
      </c>
      <c r="M28" s="143">
        <v>3</v>
      </c>
      <c r="N28" s="144">
        <v>0</v>
      </c>
      <c r="O28" s="144"/>
      <c r="P28" s="122">
        <f>IF(ISERR(SLOPE(D28:O28,$D$38:$O$38)),"",(SLOPE(D28:O28,$D$38:$O$38)))</f>
        <v>0.15000000000000005</v>
      </c>
      <c r="S28"/>
    </row>
    <row r="29" spans="1:21" ht="25.5" customHeight="1">
      <c r="A29" s="179"/>
      <c r="B29" s="181"/>
      <c r="C29" s="182"/>
      <c r="D29" s="173"/>
      <c r="E29" s="174"/>
      <c r="F29" s="175"/>
      <c r="G29" s="173"/>
      <c r="H29" s="174"/>
      <c r="I29" s="175"/>
      <c r="J29" s="199">
        <f>IF(ISERR(AVERAGE(J28:L28)),"",(AVERAGE(J28:L28)))</f>
        <v>1.1666666666666667</v>
      </c>
      <c r="K29" s="200"/>
      <c r="L29" s="201"/>
      <c r="M29" s="199">
        <f>IF(ISERR(AVERAGE(M28:O28)),"",(AVERAGE(M28:O28)))</f>
        <v>1.5</v>
      </c>
      <c r="N29" s="200"/>
      <c r="O29" s="201"/>
      <c r="P29" s="120"/>
      <c r="S29"/>
    </row>
    <row r="30" spans="1:21" ht="25.5" customHeight="1">
      <c r="A30" s="179" t="s">
        <v>78</v>
      </c>
      <c r="B30" s="180" t="s">
        <v>124</v>
      </c>
      <c r="C30" s="202">
        <v>10000000</v>
      </c>
      <c r="D30" s="105"/>
      <c r="E30" s="106"/>
      <c r="F30" s="106"/>
      <c r="G30" s="106"/>
      <c r="H30" s="106"/>
      <c r="I30" s="145">
        <v>14207080</v>
      </c>
      <c r="J30" s="145">
        <v>14185372</v>
      </c>
      <c r="K30" s="145">
        <v>13630546</v>
      </c>
      <c r="L30" s="145">
        <v>13756934</v>
      </c>
      <c r="M30" s="145">
        <v>12590768.149</v>
      </c>
      <c r="N30" s="145">
        <v>12240904.305500001</v>
      </c>
      <c r="O30" s="145"/>
      <c r="P30" s="122">
        <f>IF(ISERR(SLOPE(D30:O30,$D$38:$O$38)),"",(SLOPE(D30:O30,$D$38:$O$38)))</f>
        <v>-413951.48644285701</v>
      </c>
      <c r="S30"/>
    </row>
    <row r="31" spans="1:21" ht="25.5" customHeight="1">
      <c r="A31" s="179"/>
      <c r="B31" s="181"/>
      <c r="C31" s="202"/>
      <c r="D31" s="173"/>
      <c r="E31" s="174"/>
      <c r="F31" s="175"/>
      <c r="G31" s="173"/>
      <c r="H31" s="174"/>
      <c r="I31" s="175"/>
      <c r="J31" s="176">
        <f>IF(ISERR(AVERAGE(J30:L30)),"",(AVERAGE(J30:L30)))</f>
        <v>13857617.333333334</v>
      </c>
      <c r="K31" s="177"/>
      <c r="L31" s="178"/>
      <c r="M31" s="176">
        <f>IF(ISERR(AVERAGE(M30:O30)),"",(AVERAGE(M30:O30)))</f>
        <v>12415836.22725</v>
      </c>
      <c r="N31" s="177"/>
      <c r="O31" s="178"/>
      <c r="P31" s="120"/>
      <c r="S31"/>
    </row>
    <row r="32" spans="1:21" ht="25.5" customHeight="1">
      <c r="A32" s="179" t="s">
        <v>79</v>
      </c>
      <c r="B32" s="180" t="s">
        <v>126</v>
      </c>
      <c r="C32" s="182">
        <v>3</v>
      </c>
      <c r="D32" s="105"/>
      <c r="E32" s="106"/>
      <c r="F32" s="106"/>
      <c r="G32" s="106"/>
      <c r="H32" s="106"/>
      <c r="I32" s="145"/>
      <c r="J32" s="169">
        <v>1.31</v>
      </c>
      <c r="K32" s="144">
        <v>1.18</v>
      </c>
      <c r="L32" s="144">
        <v>1.34</v>
      </c>
      <c r="M32" s="142">
        <v>1.51</v>
      </c>
      <c r="N32" s="142">
        <v>0.71</v>
      </c>
      <c r="O32" s="105"/>
      <c r="P32" s="122">
        <f>IF(ISERR(SLOPE(D32:O32,$D$38:$O$38)),"",(SLOPE(D32:O32,$D$38:$O$38)))</f>
        <v>-8.7000000000000008E-2</v>
      </c>
      <c r="S32"/>
    </row>
    <row r="33" spans="1:19" ht="25.5" customHeight="1">
      <c r="A33" s="179"/>
      <c r="B33" s="181"/>
      <c r="C33" s="182"/>
      <c r="D33" s="173"/>
      <c r="E33" s="174"/>
      <c r="F33" s="175"/>
      <c r="G33" s="173"/>
      <c r="H33" s="174"/>
      <c r="I33" s="175"/>
      <c r="J33" s="183">
        <f>IF(ISERR(AVERAGE(J32:L32)),"",(AVERAGE(J32:L32)))</f>
        <v>1.2766666666666666</v>
      </c>
      <c r="K33" s="184"/>
      <c r="L33" s="185"/>
      <c r="M33" s="183">
        <f>IF(ISERR(AVERAGE(M32:O32)),"",(AVERAGE(M32:O32)))</f>
        <v>1.1099999999999999</v>
      </c>
      <c r="N33" s="184"/>
      <c r="O33" s="185"/>
      <c r="P33" s="120"/>
      <c r="S33"/>
    </row>
    <row r="34" spans="1:19" ht="19.5" customHeight="1">
      <c r="A34" s="194" t="s">
        <v>67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6"/>
    </row>
    <row r="35" spans="1:19" ht="26.25" customHeight="1">
      <c r="A35" s="189" t="s">
        <v>123</v>
      </c>
      <c r="B35" s="180" t="s">
        <v>71</v>
      </c>
      <c r="C35" s="191">
        <v>0.9</v>
      </c>
      <c r="D35" s="103">
        <v>1</v>
      </c>
      <c r="E35" s="103">
        <v>0.9</v>
      </c>
      <c r="F35" s="103">
        <v>0.6</v>
      </c>
      <c r="G35" s="103">
        <v>1</v>
      </c>
      <c r="H35" s="103">
        <v>1</v>
      </c>
      <c r="I35" s="103">
        <v>1</v>
      </c>
      <c r="J35" s="103">
        <v>0.9</v>
      </c>
      <c r="K35" s="103">
        <v>0.92</v>
      </c>
      <c r="L35" s="103">
        <v>0.96</v>
      </c>
      <c r="M35" s="103">
        <v>0.9</v>
      </c>
      <c r="N35" s="103">
        <v>0.96499999999999997</v>
      </c>
      <c r="O35" s="103"/>
      <c r="P35" s="122">
        <f>IF(ISERR(SLOPE(D35:O35,$D$38:$O$38)),"",(SLOPE(D35:O35,$D$38:$O$38)))</f>
        <v>5.8636363636363625E-3</v>
      </c>
    </row>
    <row r="36" spans="1:19" ht="26.25" customHeight="1">
      <c r="A36" s="190"/>
      <c r="B36" s="181"/>
      <c r="C36" s="192"/>
      <c r="D36" s="186">
        <f>IF(ISERR(AVERAGE(D35:F35)),"",(AVERAGE(D35:F35)))</f>
        <v>0.83333333333333337</v>
      </c>
      <c r="E36" s="186"/>
      <c r="F36" s="186"/>
      <c r="G36" s="186">
        <f>IF(ISERR(AVERAGE(G35:I35)),"",(AVERAGE(G35:I35)))</f>
        <v>1</v>
      </c>
      <c r="H36" s="186"/>
      <c r="I36" s="186"/>
      <c r="J36" s="186">
        <f>IF(ISERR(AVERAGE(J35:L35)),"",(AVERAGE(J35:L35)))</f>
        <v>0.92666666666666675</v>
      </c>
      <c r="K36" s="186"/>
      <c r="L36" s="186"/>
      <c r="M36" s="186">
        <f>IF(ISERR(AVERAGE(M35:O35)),"",(AVERAGE(M35:O35)))</f>
        <v>0.9325</v>
      </c>
      <c r="N36" s="186"/>
      <c r="O36" s="186"/>
      <c r="P36" s="122"/>
      <c r="S36"/>
    </row>
    <row r="37" spans="1:19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125"/>
    </row>
    <row r="38" spans="1:19" ht="24" hidden="1" customHeight="1">
      <c r="A38" s="7"/>
      <c r="B38" s="8"/>
      <c r="C38" s="8"/>
      <c r="D38" s="8">
        <v>1</v>
      </c>
      <c r="E38" s="8">
        <v>2</v>
      </c>
      <c r="F38" s="8">
        <v>3</v>
      </c>
      <c r="G38" s="8">
        <v>4</v>
      </c>
      <c r="H38" s="8">
        <v>5</v>
      </c>
      <c r="I38" s="8">
        <v>6</v>
      </c>
      <c r="J38" s="8">
        <v>7</v>
      </c>
      <c r="K38" s="8">
        <v>8</v>
      </c>
      <c r="L38" s="8">
        <v>9</v>
      </c>
      <c r="M38" s="8">
        <v>10</v>
      </c>
      <c r="N38" s="8">
        <v>11</v>
      </c>
      <c r="O38" s="8">
        <v>12</v>
      </c>
      <c r="P38" s="125"/>
    </row>
    <row r="39" spans="1:19" ht="20.25" hidden="1" customHeight="1">
      <c r="A39" s="10"/>
      <c r="B39" s="11"/>
      <c r="C39" s="124" t="s">
        <v>62</v>
      </c>
      <c r="D39" s="128">
        <v>0.95</v>
      </c>
      <c r="E39" s="128">
        <v>0.95</v>
      </c>
      <c r="F39" s="128">
        <v>0.95</v>
      </c>
      <c r="G39" s="128">
        <v>0.95</v>
      </c>
      <c r="H39" s="128">
        <v>0.95</v>
      </c>
      <c r="I39" s="128">
        <v>0.95</v>
      </c>
      <c r="J39" s="128">
        <v>0.95</v>
      </c>
      <c r="K39" s="128">
        <v>0.95</v>
      </c>
      <c r="L39" s="128">
        <v>0.95</v>
      </c>
      <c r="M39" s="128">
        <v>0.95</v>
      </c>
      <c r="N39" s="128">
        <v>0.95</v>
      </c>
      <c r="O39" s="128">
        <v>0.95</v>
      </c>
      <c r="P39" s="107"/>
    </row>
    <row r="40" spans="1:19" hidden="1">
      <c r="A40" s="8"/>
      <c r="B40" s="12"/>
      <c r="C40" s="124" t="s">
        <v>63</v>
      </c>
      <c r="D40" s="11">
        <v>5000</v>
      </c>
      <c r="E40" s="124">
        <v>5000</v>
      </c>
      <c r="F40" s="124">
        <v>5000</v>
      </c>
      <c r="G40" s="124">
        <v>5000</v>
      </c>
      <c r="H40" s="124">
        <v>5000</v>
      </c>
      <c r="I40" s="124">
        <v>5000</v>
      </c>
      <c r="J40" s="124">
        <v>5000</v>
      </c>
      <c r="K40" s="124">
        <v>5000</v>
      </c>
      <c r="L40" s="124">
        <v>5000</v>
      </c>
      <c r="M40" s="124">
        <v>5000</v>
      </c>
      <c r="N40" s="124">
        <v>5000</v>
      </c>
      <c r="O40" s="124">
        <v>5000</v>
      </c>
      <c r="P40" s="123"/>
    </row>
    <row r="41" spans="1:19" hidden="1">
      <c r="A41" s="8"/>
      <c r="B41" s="12"/>
      <c r="C41" s="124" t="s">
        <v>64</v>
      </c>
      <c r="D41" s="128">
        <v>0.1</v>
      </c>
      <c r="E41" s="128">
        <v>0.1</v>
      </c>
      <c r="F41" s="128">
        <v>0.1</v>
      </c>
      <c r="G41" s="128">
        <v>0.1</v>
      </c>
      <c r="H41" s="128">
        <v>0.1</v>
      </c>
      <c r="I41" s="128">
        <v>0.1</v>
      </c>
      <c r="J41" s="128">
        <v>0.1</v>
      </c>
      <c r="K41" s="128">
        <v>0.1</v>
      </c>
      <c r="L41" s="128">
        <v>0.1</v>
      </c>
      <c r="M41" s="128">
        <v>0.1</v>
      </c>
      <c r="N41" s="128">
        <v>0.1</v>
      </c>
      <c r="O41" s="128">
        <v>0.1</v>
      </c>
      <c r="P41" s="123"/>
    </row>
    <row r="42" spans="1:19" hidden="1">
      <c r="A42" s="8"/>
      <c r="B42" s="12"/>
      <c r="C42" s="124" t="s">
        <v>65</v>
      </c>
      <c r="D42" s="128">
        <v>0.35</v>
      </c>
      <c r="E42" s="128">
        <v>0.35</v>
      </c>
      <c r="F42" s="128">
        <v>0.35</v>
      </c>
      <c r="G42" s="128">
        <v>0.35</v>
      </c>
      <c r="H42" s="128">
        <v>0.35</v>
      </c>
      <c r="I42" s="128">
        <v>0.35</v>
      </c>
      <c r="J42" s="128">
        <v>0.35</v>
      </c>
      <c r="K42" s="128">
        <v>0.35</v>
      </c>
      <c r="L42" s="128">
        <v>0.35</v>
      </c>
      <c r="M42" s="128">
        <v>0.35</v>
      </c>
      <c r="N42" s="128">
        <v>0.35</v>
      </c>
      <c r="O42" s="128">
        <v>0.35</v>
      </c>
      <c r="P42" s="123"/>
    </row>
    <row r="43" spans="1:19" hidden="1">
      <c r="A43" s="7"/>
      <c r="B43" s="8"/>
      <c r="C43" s="124" t="s">
        <v>77</v>
      </c>
      <c r="D43" s="128">
        <v>0.03</v>
      </c>
      <c r="E43" s="128">
        <v>0.03</v>
      </c>
      <c r="F43" s="128">
        <v>0.03</v>
      </c>
      <c r="G43" s="128">
        <v>0.03</v>
      </c>
      <c r="H43" s="128">
        <v>0.03</v>
      </c>
      <c r="I43" s="128">
        <v>0.03</v>
      </c>
      <c r="J43" s="128">
        <v>0.03</v>
      </c>
      <c r="K43" s="128">
        <v>0.03</v>
      </c>
      <c r="L43" s="128">
        <v>0.03</v>
      </c>
      <c r="M43" s="128">
        <v>0.03</v>
      </c>
      <c r="N43" s="128">
        <v>0.03</v>
      </c>
      <c r="O43" s="128">
        <v>0.03</v>
      </c>
      <c r="P43" s="125"/>
    </row>
    <row r="44" spans="1:19" hidden="1">
      <c r="A44" s="7"/>
      <c r="B44" s="8"/>
      <c r="C44" s="124" t="s">
        <v>78</v>
      </c>
      <c r="D44" s="128">
        <v>0.03</v>
      </c>
      <c r="E44" s="128">
        <v>0.03</v>
      </c>
      <c r="F44" s="128">
        <v>0.03</v>
      </c>
      <c r="G44" s="128">
        <v>0.03</v>
      </c>
      <c r="H44" s="128">
        <v>0.03</v>
      </c>
      <c r="I44" s="128">
        <v>0.03</v>
      </c>
      <c r="J44" s="128">
        <v>0.03</v>
      </c>
      <c r="K44" s="128">
        <v>0.03</v>
      </c>
      <c r="L44" s="128">
        <v>0.03</v>
      </c>
      <c r="M44" s="128">
        <v>0.03</v>
      </c>
      <c r="N44" s="128">
        <v>0.03</v>
      </c>
      <c r="O44" s="128">
        <v>0.03</v>
      </c>
      <c r="P44" s="125"/>
      <c r="S44"/>
    </row>
    <row r="45" spans="1:19" hidden="1">
      <c r="A45" s="7"/>
      <c r="B45" s="12"/>
      <c r="C45" s="124" t="s">
        <v>79</v>
      </c>
      <c r="D45" s="128">
        <v>0.9</v>
      </c>
      <c r="E45" s="128">
        <v>0.9</v>
      </c>
      <c r="F45" s="128">
        <v>0.9</v>
      </c>
      <c r="G45" s="128">
        <v>0.9</v>
      </c>
      <c r="H45" s="128">
        <v>0.9</v>
      </c>
      <c r="I45" s="128">
        <v>0.9</v>
      </c>
      <c r="J45" s="128">
        <v>0.9</v>
      </c>
      <c r="K45" s="128">
        <v>0.9</v>
      </c>
      <c r="L45" s="128">
        <v>0.9</v>
      </c>
      <c r="M45" s="128">
        <v>0.9</v>
      </c>
      <c r="N45" s="128">
        <v>0.9</v>
      </c>
      <c r="O45" s="128">
        <v>0.9</v>
      </c>
      <c r="P45" s="4"/>
    </row>
    <row r="46" spans="1:19" ht="26.25" customHeight="1">
      <c r="A46" s="189" t="s">
        <v>125</v>
      </c>
      <c r="B46" s="258" t="s">
        <v>192</v>
      </c>
      <c r="C46" s="191">
        <v>0.9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03">
        <v>0.85</v>
      </c>
      <c r="N46" s="103">
        <v>0.98</v>
      </c>
      <c r="O46" s="103"/>
      <c r="P46" s="167">
        <f>IF(ISERR(SLOPE(D46:O46,$D$38:$O$38)),"",(SLOPE(D46:O46,$D$38:$O$38)))</f>
        <v>0.13</v>
      </c>
    </row>
    <row r="47" spans="1:19" ht="26.25" customHeight="1">
      <c r="A47" s="190"/>
      <c r="B47" s="259"/>
      <c r="C47" s="192"/>
      <c r="D47" s="257" t="str">
        <f>IF(ISERR(AVERAGE(D46:F46)),"",(AVERAGE(D46:F46)))</f>
        <v/>
      </c>
      <c r="E47" s="257"/>
      <c r="F47" s="257"/>
      <c r="G47" s="257" t="str">
        <f>IF(ISERR(AVERAGE(G46:I46)),"",(AVERAGE(G46:I46)))</f>
        <v/>
      </c>
      <c r="H47" s="257"/>
      <c r="I47" s="257"/>
      <c r="J47" s="257" t="str">
        <f>IF(ISERR(AVERAGE(J46:L46)),"",(AVERAGE(J46:L46)))</f>
        <v/>
      </c>
      <c r="K47" s="257"/>
      <c r="L47" s="257"/>
      <c r="M47" s="186">
        <f>IF(ISERR(AVERAGE(M46:O46)),"",(AVERAGE(M46:O46)))</f>
        <v>0.91500000000000004</v>
      </c>
      <c r="N47" s="186"/>
      <c r="O47" s="186"/>
      <c r="P47" s="122"/>
      <c r="S47"/>
    </row>
    <row r="48" spans="1:19">
      <c r="A48" s="7"/>
      <c r="B48" s="12"/>
      <c r="C48" s="124"/>
      <c r="D48" s="11"/>
      <c r="E48" s="8"/>
      <c r="F48" s="8"/>
      <c r="G48" s="8"/>
      <c r="H48" s="12"/>
      <c r="I48" s="8"/>
      <c r="J48" s="8"/>
      <c r="K48" s="8"/>
      <c r="L48" s="8"/>
      <c r="M48" s="8"/>
      <c r="N48" s="8"/>
      <c r="O48" s="8"/>
      <c r="P48" s="4"/>
    </row>
    <row r="49" spans="1:16">
      <c r="A49" s="7"/>
      <c r="B49" s="12"/>
      <c r="C49" s="12"/>
      <c r="D49" s="11"/>
      <c r="E49" s="8"/>
      <c r="F49" s="8"/>
      <c r="G49" s="8"/>
      <c r="H49" s="12"/>
      <c r="I49" s="8"/>
      <c r="J49" s="8"/>
      <c r="K49" s="8"/>
      <c r="L49" s="8"/>
      <c r="M49" s="8"/>
      <c r="N49" s="8"/>
      <c r="O49" s="8"/>
      <c r="P49" s="4"/>
    </row>
    <row r="50" spans="1:16">
      <c r="A50" s="7"/>
      <c r="B50" s="12"/>
      <c r="C50" s="12"/>
      <c r="D50" s="11"/>
      <c r="E50" s="8"/>
      <c r="F50" s="8"/>
      <c r="G50" s="8"/>
      <c r="H50" s="12"/>
      <c r="I50" s="8"/>
      <c r="J50" s="8"/>
      <c r="K50" s="8"/>
      <c r="L50" s="8"/>
      <c r="M50" s="8"/>
      <c r="N50" s="8"/>
      <c r="O50" s="8"/>
      <c r="P50" s="4"/>
    </row>
    <row r="51" spans="1:16">
      <c r="A51" s="7"/>
      <c r="B51" s="12"/>
      <c r="C51" s="12"/>
      <c r="D51" s="124"/>
      <c r="E51" s="8"/>
      <c r="F51" s="8"/>
      <c r="G51" s="8"/>
      <c r="H51" s="12"/>
      <c r="I51" s="8"/>
      <c r="J51" s="8"/>
      <c r="K51" s="8"/>
      <c r="L51" s="8"/>
      <c r="M51" s="8"/>
      <c r="N51" s="8"/>
      <c r="O51" s="8"/>
      <c r="P51" s="4"/>
    </row>
    <row r="52" spans="1:16">
      <c r="A52" s="7"/>
      <c r="B52" s="12"/>
      <c r="C52" s="12"/>
      <c r="D52" s="124"/>
      <c r="E52" s="8"/>
      <c r="F52" s="8"/>
      <c r="G52" s="8"/>
      <c r="H52" s="12"/>
      <c r="I52" s="8"/>
      <c r="J52" s="8"/>
      <c r="K52" s="8"/>
      <c r="L52" s="8"/>
      <c r="M52" s="8"/>
      <c r="N52" s="8"/>
      <c r="O52" s="8"/>
      <c r="P52" s="4"/>
    </row>
    <row r="53" spans="1:16">
      <c r="A53" s="7"/>
      <c r="B53" s="12"/>
      <c r="C53" s="12"/>
      <c r="D53" s="124"/>
      <c r="E53" s="8"/>
      <c r="F53" s="8"/>
      <c r="G53" s="8"/>
      <c r="H53" s="12"/>
      <c r="I53" s="8"/>
      <c r="J53" s="8"/>
      <c r="K53" s="8"/>
      <c r="L53" s="8"/>
      <c r="M53" s="8"/>
      <c r="N53" s="8"/>
      <c r="O53" s="8"/>
      <c r="P53" s="4"/>
    </row>
    <row r="54" spans="1:16">
      <c r="A54" s="7"/>
      <c r="B54" s="12"/>
      <c r="C54" s="12"/>
      <c r="D54" s="124"/>
      <c r="E54" s="8"/>
      <c r="F54" s="8"/>
      <c r="G54" s="8"/>
      <c r="H54" s="12"/>
      <c r="I54" s="8"/>
      <c r="J54" s="8"/>
      <c r="K54" s="8"/>
      <c r="L54" s="8"/>
      <c r="M54" s="8"/>
      <c r="N54" s="8"/>
      <c r="O54" s="8"/>
      <c r="P54" s="4"/>
    </row>
    <row r="55" spans="1:16">
      <c r="A55" s="7"/>
      <c r="B55" s="12"/>
      <c r="C55" s="12"/>
      <c r="D55" s="124"/>
      <c r="E55" s="8"/>
      <c r="F55" s="8"/>
      <c r="G55" s="8"/>
      <c r="H55" s="12"/>
      <c r="I55" s="8"/>
      <c r="J55" s="8"/>
      <c r="K55" s="8"/>
      <c r="L55" s="8"/>
      <c r="M55" s="8"/>
      <c r="N55" s="8"/>
      <c r="O55" s="8"/>
      <c r="P55" s="4"/>
    </row>
    <row r="56" spans="1:16">
      <c r="A56" s="7"/>
      <c r="B56" s="12"/>
      <c r="C56" s="12"/>
      <c r="D56" s="124"/>
      <c r="E56" s="8"/>
      <c r="F56" s="8"/>
      <c r="G56" s="8"/>
      <c r="H56" s="12"/>
      <c r="I56" s="8"/>
      <c r="J56" s="8"/>
      <c r="K56" s="8"/>
      <c r="L56" s="8"/>
      <c r="M56" s="8"/>
      <c r="N56" s="8"/>
      <c r="O56" s="8"/>
      <c r="P56" s="4"/>
    </row>
    <row r="57" spans="1:16">
      <c r="A57" s="7"/>
      <c r="B57" s="12"/>
      <c r="C57" s="12"/>
      <c r="D57" s="124"/>
      <c r="E57" s="8"/>
      <c r="F57" s="8"/>
      <c r="G57" s="8"/>
      <c r="H57" s="12"/>
      <c r="I57" s="8"/>
      <c r="J57" s="8"/>
      <c r="K57" s="8"/>
      <c r="L57" s="8"/>
      <c r="M57" s="8"/>
      <c r="N57" s="8"/>
      <c r="O57" s="8"/>
      <c r="P57" s="4"/>
    </row>
    <row r="58" spans="1:16">
      <c r="A58" s="7"/>
      <c r="B58" s="12"/>
      <c r="C58" s="12"/>
      <c r="D58" s="124"/>
      <c r="E58" s="8"/>
      <c r="F58" s="8"/>
      <c r="G58" s="8"/>
      <c r="H58" s="12"/>
      <c r="I58" s="8"/>
      <c r="J58" s="8"/>
      <c r="K58" s="8"/>
      <c r="L58" s="8"/>
      <c r="M58" s="8"/>
      <c r="N58" s="8"/>
      <c r="O58" s="8"/>
      <c r="P58" s="4"/>
    </row>
    <row r="59" spans="1:16">
      <c r="A59" s="7"/>
      <c r="B59" s="12"/>
      <c r="C59" s="12"/>
      <c r="D59" s="124"/>
      <c r="E59" s="8"/>
      <c r="F59" s="8"/>
      <c r="G59" s="8"/>
      <c r="H59" s="12"/>
      <c r="I59" s="8"/>
      <c r="J59" s="8"/>
      <c r="K59" s="8"/>
      <c r="L59" s="8"/>
      <c r="M59" s="8"/>
      <c r="N59" s="8"/>
      <c r="O59" s="8"/>
      <c r="P59" s="4"/>
    </row>
    <row r="60" spans="1:16">
      <c r="A60" s="7"/>
      <c r="B60" s="12"/>
      <c r="C60" s="12"/>
      <c r="D60" s="124"/>
      <c r="E60" s="8"/>
      <c r="F60" s="8"/>
      <c r="G60" s="8"/>
      <c r="H60" s="12"/>
      <c r="I60" s="8"/>
      <c r="J60" s="8"/>
      <c r="K60" s="8"/>
      <c r="L60" s="8"/>
      <c r="M60" s="8"/>
      <c r="N60" s="8"/>
      <c r="O60" s="8"/>
      <c r="P60" s="4"/>
    </row>
    <row r="61" spans="1:16">
      <c r="A61" s="7"/>
      <c r="B61" s="12"/>
      <c r="C61" s="12"/>
      <c r="D61" s="124"/>
      <c r="E61" s="8"/>
      <c r="F61" s="8"/>
      <c r="G61" s="8"/>
      <c r="H61" s="12"/>
      <c r="I61" s="8"/>
      <c r="J61" s="8"/>
      <c r="K61" s="8"/>
      <c r="L61" s="8"/>
      <c r="M61" s="8"/>
      <c r="N61" s="8"/>
      <c r="O61" s="8"/>
      <c r="P61" s="4"/>
    </row>
    <row r="62" spans="1:16">
      <c r="A62" s="7"/>
      <c r="B62" s="12"/>
      <c r="C62" s="12"/>
      <c r="D62" s="124"/>
      <c r="E62" s="8"/>
      <c r="F62" s="8"/>
      <c r="G62" s="8"/>
      <c r="H62" s="12"/>
      <c r="I62" s="8"/>
      <c r="J62" s="8"/>
      <c r="K62" s="8"/>
      <c r="L62" s="8"/>
      <c r="M62" s="8"/>
      <c r="N62" s="8"/>
      <c r="O62" s="8"/>
      <c r="P62" s="4"/>
    </row>
    <row r="63" spans="1:16">
      <c r="A63" s="7"/>
      <c r="B63" s="12"/>
      <c r="C63" s="12"/>
      <c r="D63" s="124"/>
      <c r="E63" s="8"/>
      <c r="F63" s="8"/>
      <c r="G63" s="8"/>
      <c r="H63" s="12"/>
      <c r="I63" s="8"/>
      <c r="J63" s="8"/>
      <c r="K63" s="8"/>
      <c r="L63" s="8"/>
      <c r="M63" s="8"/>
      <c r="N63" s="8"/>
      <c r="O63" s="8"/>
      <c r="P63" s="4"/>
    </row>
    <row r="64" spans="1:16">
      <c r="A64" s="7"/>
      <c r="B64" s="12"/>
      <c r="C64" s="12"/>
      <c r="D64" s="124"/>
      <c r="E64" s="8"/>
      <c r="F64" s="8"/>
      <c r="G64" s="8"/>
      <c r="H64" s="12"/>
      <c r="I64" s="8"/>
      <c r="J64" s="8"/>
      <c r="K64" s="8"/>
      <c r="L64" s="8"/>
      <c r="M64" s="8"/>
      <c r="N64" s="8"/>
      <c r="O64" s="8"/>
      <c r="P64" s="4"/>
    </row>
    <row r="65" spans="1:16">
      <c r="A65" s="7"/>
      <c r="B65" s="12"/>
      <c r="C65" s="12"/>
      <c r="D65" s="124"/>
      <c r="E65" s="8"/>
      <c r="F65" s="8"/>
      <c r="G65" s="8"/>
      <c r="H65" s="12"/>
      <c r="I65" s="8"/>
      <c r="J65" s="8"/>
      <c r="K65" s="8"/>
      <c r="L65" s="8"/>
      <c r="M65" s="8"/>
      <c r="N65" s="8"/>
      <c r="O65" s="8"/>
      <c r="P65" s="4"/>
    </row>
    <row r="66" spans="1:16">
      <c r="A66" s="7"/>
      <c r="B66" s="12"/>
      <c r="C66" s="12"/>
      <c r="D66" s="124"/>
      <c r="E66" s="8"/>
      <c r="F66" s="8"/>
      <c r="G66" s="8"/>
      <c r="H66" s="12"/>
      <c r="I66" s="8"/>
      <c r="J66" s="8"/>
      <c r="K66" s="8"/>
      <c r="L66" s="8"/>
      <c r="M66" s="8"/>
      <c r="N66" s="8"/>
      <c r="O66" s="8"/>
      <c r="P66" s="4"/>
    </row>
    <row r="67" spans="1:16">
      <c r="A67" s="7"/>
      <c r="B67" s="12"/>
      <c r="C67" s="12"/>
      <c r="D67" s="124"/>
      <c r="E67" s="8"/>
      <c r="F67" s="8"/>
      <c r="G67" s="8"/>
      <c r="H67" s="12"/>
      <c r="I67" s="8"/>
      <c r="J67" s="8"/>
      <c r="K67" s="8"/>
      <c r="L67" s="8"/>
      <c r="M67" s="8"/>
      <c r="N67" s="8"/>
      <c r="O67" s="8"/>
      <c r="P67" s="4"/>
    </row>
    <row r="68" spans="1:16">
      <c r="A68" s="7"/>
      <c r="B68" s="12"/>
      <c r="C68" s="12"/>
      <c r="D68" s="124"/>
      <c r="E68" s="8"/>
      <c r="F68" s="8"/>
      <c r="G68" s="8"/>
      <c r="H68" s="12"/>
      <c r="I68" s="8"/>
      <c r="J68" s="8"/>
      <c r="K68" s="8"/>
      <c r="L68" s="8"/>
      <c r="M68" s="8"/>
      <c r="N68" s="8"/>
      <c r="O68" s="8"/>
      <c r="P68" s="4"/>
    </row>
    <row r="69" spans="1:16">
      <c r="A69" s="7"/>
      <c r="B69" s="12"/>
      <c r="C69" s="12"/>
      <c r="D69" s="124"/>
      <c r="E69" s="8"/>
      <c r="F69" s="8"/>
      <c r="G69" s="8"/>
      <c r="H69" s="12"/>
      <c r="I69" s="8"/>
      <c r="J69" s="8"/>
      <c r="K69" s="8"/>
      <c r="L69" s="8"/>
      <c r="M69" s="8"/>
      <c r="N69" s="8"/>
      <c r="O69" s="8"/>
      <c r="P69" s="4"/>
    </row>
    <row r="70" spans="1:16">
      <c r="A70" s="7"/>
      <c r="B70" s="12"/>
      <c r="C70" s="12"/>
      <c r="D70" s="124"/>
      <c r="E70" s="8"/>
      <c r="F70" s="8"/>
      <c r="G70" s="8"/>
      <c r="H70" s="12"/>
      <c r="I70" s="8"/>
      <c r="J70" s="8"/>
      <c r="K70" s="8"/>
      <c r="L70" s="8"/>
      <c r="M70" s="8"/>
      <c r="N70" s="8"/>
      <c r="O70" s="8"/>
      <c r="P70" s="4"/>
    </row>
    <row r="71" spans="1:16">
      <c r="A71" s="7"/>
      <c r="B71" s="12"/>
      <c r="C71" s="12"/>
      <c r="D71" s="124"/>
      <c r="E71" s="8"/>
      <c r="F71" s="8"/>
      <c r="G71" s="8"/>
      <c r="H71" s="12"/>
      <c r="I71" s="8"/>
      <c r="J71" s="8"/>
      <c r="K71" s="8"/>
      <c r="L71" s="8"/>
      <c r="M71" s="8"/>
      <c r="N71" s="8"/>
      <c r="O71" s="8"/>
      <c r="P71" s="4"/>
    </row>
    <row r="72" spans="1:16">
      <c r="A72" s="7"/>
      <c r="B72" s="12"/>
      <c r="C72" s="12"/>
      <c r="D72" s="124"/>
      <c r="E72" s="8"/>
      <c r="F72" s="8"/>
      <c r="G72" s="8"/>
      <c r="H72" s="12"/>
      <c r="I72" s="8"/>
      <c r="J72" s="8"/>
      <c r="K72" s="8"/>
      <c r="L72" s="8"/>
      <c r="M72" s="8"/>
      <c r="N72" s="8"/>
      <c r="O72" s="8"/>
      <c r="P72" s="4"/>
    </row>
    <row r="73" spans="1:16">
      <c r="A73" s="7"/>
      <c r="B73" s="12"/>
      <c r="C73" s="12"/>
      <c r="D73" s="124"/>
      <c r="E73" s="8"/>
      <c r="F73" s="8"/>
      <c r="G73" s="8"/>
      <c r="H73" s="12"/>
      <c r="I73" s="8"/>
      <c r="J73" s="8"/>
      <c r="K73" s="8"/>
      <c r="L73" s="8"/>
      <c r="M73" s="8"/>
      <c r="N73" s="8"/>
      <c r="O73" s="8"/>
      <c r="P73" s="4"/>
    </row>
    <row r="74" spans="1:16">
      <c r="A74" s="7"/>
      <c r="B74" s="12"/>
      <c r="C74" s="12"/>
      <c r="D74" s="124"/>
      <c r="E74" s="8"/>
      <c r="F74" s="8"/>
      <c r="G74" s="8"/>
      <c r="H74" s="12"/>
      <c r="I74" s="8"/>
      <c r="J74" s="8"/>
      <c r="K74" s="8"/>
      <c r="L74" s="8"/>
      <c r="M74" s="8"/>
      <c r="N74" s="8"/>
      <c r="O74" s="8"/>
      <c r="P74" s="4"/>
    </row>
    <row r="75" spans="1:16">
      <c r="A75" s="7"/>
      <c r="B75" s="12"/>
      <c r="C75" s="12"/>
      <c r="D75" s="11"/>
      <c r="E75" s="8"/>
      <c r="F75" s="8"/>
      <c r="G75" s="8"/>
      <c r="H75" s="12"/>
      <c r="I75" s="8"/>
      <c r="J75" s="8"/>
      <c r="K75" s="8"/>
      <c r="L75" s="8"/>
      <c r="M75" s="8"/>
      <c r="N75" s="8"/>
      <c r="O75" s="8"/>
      <c r="P75" s="4"/>
    </row>
    <row r="76" spans="1:16">
      <c r="A76" s="7"/>
      <c r="B76" s="12"/>
      <c r="C76" s="12"/>
      <c r="D76" s="11"/>
      <c r="E76" s="8"/>
      <c r="F76" s="8"/>
      <c r="G76" s="8"/>
      <c r="H76" s="12"/>
      <c r="I76" s="8"/>
      <c r="J76" s="8"/>
      <c r="K76" s="8"/>
      <c r="L76" s="8"/>
      <c r="M76" s="8"/>
      <c r="N76" s="8"/>
      <c r="O76" s="8"/>
      <c r="P76" s="4"/>
    </row>
    <row r="77" spans="1:16">
      <c r="A77" s="7"/>
      <c r="B77" s="12"/>
      <c r="C77" s="12"/>
      <c r="D77" s="11"/>
      <c r="E77" s="8"/>
      <c r="F77" s="8"/>
      <c r="G77" s="8"/>
      <c r="H77" s="12"/>
      <c r="I77" s="8"/>
      <c r="J77" s="8"/>
      <c r="K77" s="8"/>
      <c r="L77" s="8"/>
      <c r="M77" s="8"/>
      <c r="N77" s="8"/>
      <c r="O77" s="8"/>
      <c r="P77" s="4"/>
    </row>
    <row r="78" spans="1:16">
      <c r="A78" s="7"/>
      <c r="B78" s="12"/>
      <c r="C78" s="12"/>
      <c r="D78" s="124"/>
      <c r="E78" s="8"/>
      <c r="F78" s="8"/>
      <c r="G78" s="8"/>
      <c r="H78" s="12"/>
      <c r="I78" s="8"/>
      <c r="J78" s="8"/>
      <c r="K78" s="8"/>
      <c r="L78" s="8"/>
      <c r="M78" s="8"/>
      <c r="N78" s="8"/>
      <c r="O78" s="8"/>
      <c r="P78" s="4"/>
    </row>
    <row r="79" spans="1:16">
      <c r="A79" s="7"/>
      <c r="B79" s="12"/>
      <c r="C79" s="12"/>
      <c r="D79" s="124"/>
      <c r="E79" s="8"/>
      <c r="F79" s="8"/>
      <c r="G79" s="8"/>
      <c r="H79" s="12"/>
      <c r="I79" s="8"/>
      <c r="J79" s="8"/>
      <c r="K79" s="8"/>
      <c r="L79" s="8"/>
      <c r="M79" s="8"/>
      <c r="N79" s="8"/>
      <c r="O79" s="8"/>
      <c r="P79" s="4"/>
    </row>
    <row r="80" spans="1:16">
      <c r="A80" s="7"/>
      <c r="B80" s="12"/>
      <c r="C80" s="12"/>
      <c r="D80" s="124"/>
      <c r="E80" s="8"/>
      <c r="F80" s="8"/>
      <c r="G80" s="8"/>
      <c r="H80" s="12"/>
      <c r="I80" s="8"/>
      <c r="J80" s="8"/>
      <c r="K80" s="8"/>
      <c r="L80" s="8"/>
      <c r="M80" s="8"/>
      <c r="N80" s="8"/>
      <c r="O80" s="8"/>
      <c r="P80" s="4"/>
    </row>
    <row r="81" spans="1:16">
      <c r="A81" s="7"/>
      <c r="B81" s="12"/>
      <c r="C81" s="12"/>
      <c r="D81" s="124"/>
      <c r="E81" s="8"/>
      <c r="F81" s="8"/>
      <c r="G81" s="8"/>
      <c r="H81" s="12"/>
      <c r="I81" s="8"/>
      <c r="J81" s="8"/>
      <c r="K81" s="8"/>
      <c r="L81" s="8"/>
      <c r="M81" s="8"/>
      <c r="N81" s="8"/>
      <c r="O81" s="8"/>
      <c r="P81" s="4"/>
    </row>
    <row r="82" spans="1:16">
      <c r="A82" s="7"/>
      <c r="B82" s="12"/>
      <c r="C82" s="12"/>
      <c r="D82" s="124"/>
      <c r="E82" s="8"/>
      <c r="F82" s="8"/>
      <c r="G82" s="8"/>
      <c r="H82" s="12"/>
      <c r="I82" s="8"/>
      <c r="J82" s="8"/>
      <c r="K82" s="8"/>
      <c r="L82" s="8"/>
      <c r="M82" s="8"/>
      <c r="N82" s="8"/>
      <c r="O82" s="8"/>
      <c r="P82" s="4"/>
    </row>
    <row r="83" spans="1:16">
      <c r="A83" s="7"/>
      <c r="B83" s="12"/>
      <c r="C83" s="12"/>
      <c r="D83" s="124"/>
      <c r="E83" s="8"/>
      <c r="F83" s="8"/>
      <c r="G83" s="8"/>
      <c r="H83" s="12"/>
      <c r="I83" s="8"/>
      <c r="J83" s="8"/>
      <c r="K83" s="8"/>
      <c r="L83" s="8"/>
      <c r="M83" s="8"/>
      <c r="N83" s="8"/>
      <c r="O83" s="8"/>
      <c r="P83" s="4"/>
    </row>
    <row r="84" spans="1:16">
      <c r="A84" s="7"/>
      <c r="B84" s="12"/>
      <c r="C84" s="12"/>
      <c r="D84" s="124"/>
      <c r="E84" s="8"/>
      <c r="F84" s="8"/>
      <c r="G84" s="8"/>
      <c r="H84" s="12"/>
      <c r="I84" s="8"/>
      <c r="J84" s="8"/>
      <c r="K84" s="8"/>
      <c r="L84" s="8"/>
      <c r="M84" s="8"/>
      <c r="N84" s="8"/>
      <c r="O84" s="8"/>
      <c r="P84" s="4"/>
    </row>
    <row r="85" spans="1:16">
      <c r="A85" s="7"/>
      <c r="B85" s="12"/>
      <c r="C85" s="12"/>
      <c r="D85" s="124"/>
      <c r="E85" s="8"/>
      <c r="F85" s="8"/>
      <c r="G85" s="8"/>
      <c r="H85" s="12"/>
      <c r="I85" s="8"/>
      <c r="J85" s="8"/>
      <c r="K85" s="8"/>
      <c r="L85" s="8"/>
      <c r="M85" s="8"/>
      <c r="N85" s="8"/>
      <c r="O85" s="8"/>
      <c r="P85" s="4"/>
    </row>
    <row r="86" spans="1:16">
      <c r="A86" s="7"/>
      <c r="B86" s="12"/>
      <c r="C86" s="12"/>
      <c r="D86" s="124"/>
      <c r="E86" s="8"/>
      <c r="F86" s="8"/>
      <c r="G86" s="8"/>
      <c r="H86" s="12"/>
      <c r="I86" s="8"/>
      <c r="J86" s="8"/>
      <c r="K86" s="8"/>
      <c r="L86" s="8"/>
      <c r="M86" s="8"/>
      <c r="N86" s="8"/>
      <c r="O86" s="8"/>
      <c r="P86" s="4"/>
    </row>
    <row r="87" spans="1:16">
      <c r="A87" s="7"/>
      <c r="B87" s="12"/>
      <c r="C87" s="12"/>
      <c r="D87" s="124"/>
      <c r="E87" s="8"/>
      <c r="F87" s="8"/>
      <c r="G87" s="8"/>
      <c r="H87" s="12"/>
      <c r="I87" s="8"/>
      <c r="J87" s="8"/>
      <c r="K87" s="8"/>
      <c r="L87" s="8"/>
      <c r="M87" s="8"/>
      <c r="N87" s="8"/>
      <c r="O87" s="8"/>
      <c r="P87" s="4"/>
    </row>
    <row r="88" spans="1:16">
      <c r="A88" s="7"/>
      <c r="B88" s="12"/>
      <c r="C88" s="12"/>
      <c r="D88" s="124"/>
      <c r="E88" s="8"/>
      <c r="F88" s="8"/>
      <c r="G88" s="8"/>
      <c r="H88" s="12"/>
      <c r="I88" s="8"/>
      <c r="J88" s="8"/>
      <c r="K88" s="8"/>
      <c r="L88" s="8"/>
      <c r="M88" s="8"/>
      <c r="N88" s="8"/>
      <c r="O88" s="8"/>
      <c r="P88" s="4"/>
    </row>
    <row r="89" spans="1:16">
      <c r="A89" s="7"/>
      <c r="B89" s="12"/>
      <c r="C89" s="12"/>
      <c r="D89" s="11"/>
      <c r="E89" s="8"/>
      <c r="F89" s="8"/>
      <c r="G89" s="8"/>
      <c r="H89" s="12"/>
      <c r="I89" s="8"/>
      <c r="J89" s="8"/>
      <c r="K89" s="8"/>
      <c r="L89" s="8"/>
      <c r="M89" s="8"/>
      <c r="N89" s="8"/>
      <c r="O89" s="8"/>
      <c r="P89" s="4"/>
    </row>
    <row r="90" spans="1:16">
      <c r="A90" s="7"/>
      <c r="B90" s="12"/>
      <c r="C90" s="12"/>
      <c r="D90" s="11"/>
      <c r="E90" s="8"/>
      <c r="F90" s="8"/>
      <c r="G90" s="8"/>
      <c r="H90" s="12"/>
      <c r="I90" s="8"/>
      <c r="J90" s="8"/>
      <c r="K90" s="8"/>
      <c r="L90" s="8"/>
      <c r="M90" s="8"/>
      <c r="N90" s="8"/>
      <c r="O90" s="8"/>
      <c r="P90" s="4"/>
    </row>
    <row r="91" spans="1:16">
      <c r="A91" s="7"/>
      <c r="B91" s="12"/>
      <c r="C91" s="12"/>
      <c r="D91" s="11"/>
      <c r="E91" s="8"/>
      <c r="F91" s="8"/>
      <c r="G91" s="8"/>
      <c r="H91" s="12"/>
      <c r="I91" s="8"/>
      <c r="J91" s="8"/>
      <c r="K91" s="8"/>
      <c r="L91" s="8"/>
      <c r="M91" s="8"/>
      <c r="N91" s="8"/>
      <c r="O91" s="8"/>
      <c r="P91" s="4"/>
    </row>
    <row r="92" spans="1:16">
      <c r="A92" s="7"/>
      <c r="B92" s="12"/>
      <c r="C92" s="12"/>
      <c r="D92" s="124"/>
      <c r="E92" s="8"/>
      <c r="F92" s="8"/>
      <c r="G92" s="8"/>
      <c r="H92" s="12"/>
      <c r="I92" s="8"/>
      <c r="J92" s="8"/>
      <c r="K92" s="8"/>
      <c r="L92" s="8"/>
      <c r="M92" s="8"/>
      <c r="N92" s="8"/>
      <c r="O92" s="8"/>
      <c r="P92" s="4"/>
    </row>
    <row r="93" spans="1:16">
      <c r="A93" s="7"/>
      <c r="B93" s="12"/>
      <c r="C93" s="12"/>
      <c r="D93" s="124"/>
      <c r="E93" s="8"/>
      <c r="F93" s="8"/>
      <c r="G93" s="8"/>
      <c r="H93" s="12"/>
      <c r="I93" s="8"/>
      <c r="J93" s="8"/>
      <c r="K93" s="8"/>
      <c r="L93" s="8"/>
      <c r="M93" s="8"/>
      <c r="N93" s="8"/>
      <c r="O93" s="8"/>
      <c r="P93" s="4"/>
    </row>
    <row r="94" spans="1:16">
      <c r="A94" s="7"/>
      <c r="B94" s="12"/>
      <c r="C94" s="12"/>
      <c r="D94" s="124"/>
      <c r="E94" s="8"/>
      <c r="F94" s="8"/>
      <c r="G94" s="8"/>
      <c r="H94" s="12"/>
      <c r="I94" s="8"/>
      <c r="J94" s="8"/>
      <c r="K94" s="8"/>
      <c r="L94" s="8"/>
      <c r="M94" s="8"/>
      <c r="N94" s="8"/>
      <c r="O94" s="8"/>
      <c r="P94" s="4"/>
    </row>
    <row r="95" spans="1:16">
      <c r="A95" s="7"/>
      <c r="B95" s="12"/>
      <c r="C95" s="12"/>
      <c r="D95" s="124"/>
      <c r="E95" s="8"/>
      <c r="F95" s="8"/>
      <c r="G95" s="8"/>
      <c r="H95" s="12"/>
      <c r="I95" s="8"/>
      <c r="J95" s="8"/>
      <c r="K95" s="8"/>
      <c r="L95" s="8"/>
      <c r="M95" s="8"/>
      <c r="N95" s="8"/>
      <c r="O95" s="8"/>
      <c r="P95" s="4"/>
    </row>
    <row r="96" spans="1:16">
      <c r="A96" s="7"/>
      <c r="B96" s="12"/>
      <c r="C96" s="12"/>
      <c r="D96" s="124"/>
      <c r="E96" s="8"/>
      <c r="F96" s="8"/>
      <c r="G96" s="8"/>
      <c r="H96" s="12"/>
      <c r="I96" s="8"/>
      <c r="J96" s="8"/>
      <c r="K96" s="8"/>
      <c r="L96" s="8"/>
      <c r="M96" s="8"/>
      <c r="N96" s="8"/>
      <c r="O96" s="8"/>
      <c r="P96" s="4"/>
    </row>
    <row r="97" spans="1:17">
      <c r="A97" s="7"/>
      <c r="B97" s="12"/>
      <c r="C97" s="12"/>
      <c r="D97" s="124"/>
      <c r="E97" s="8"/>
      <c r="F97" s="8"/>
      <c r="G97" s="8"/>
      <c r="H97" s="12"/>
      <c r="I97" s="8"/>
      <c r="J97" s="8"/>
      <c r="K97" s="8"/>
      <c r="L97" s="8"/>
      <c r="M97" s="8"/>
      <c r="N97" s="8"/>
      <c r="O97" s="8"/>
      <c r="P97" s="4"/>
    </row>
    <row r="98" spans="1:17">
      <c r="A98" s="7"/>
      <c r="B98" s="12"/>
      <c r="C98" s="12"/>
      <c r="D98" s="124"/>
      <c r="E98" s="8"/>
      <c r="F98" s="8"/>
      <c r="G98" s="8"/>
      <c r="H98" s="12"/>
      <c r="I98" s="8"/>
      <c r="J98" s="8"/>
      <c r="K98" s="8"/>
      <c r="L98" s="8"/>
      <c r="M98" s="8"/>
      <c r="N98" s="8"/>
      <c r="O98" s="8"/>
      <c r="P98" s="4"/>
    </row>
    <row r="99" spans="1:17">
      <c r="A99" s="7"/>
      <c r="B99" s="12"/>
      <c r="C99" s="12"/>
      <c r="D99" s="124"/>
      <c r="E99" s="8"/>
      <c r="F99" s="8"/>
      <c r="G99" s="8"/>
      <c r="H99" s="12"/>
      <c r="I99" s="8"/>
      <c r="J99" s="8"/>
      <c r="K99" s="8"/>
      <c r="L99" s="8"/>
      <c r="M99" s="8"/>
      <c r="N99" s="8"/>
      <c r="O99" s="8"/>
      <c r="P99" s="4"/>
    </row>
    <row r="100" spans="1:17">
      <c r="A100" s="7"/>
      <c r="B100" s="12"/>
      <c r="C100" s="12"/>
      <c r="D100" s="124"/>
      <c r="E100" s="8"/>
      <c r="F100" s="8"/>
      <c r="G100" s="8"/>
      <c r="H100" s="12"/>
      <c r="I100" s="8"/>
      <c r="J100" s="8"/>
      <c r="K100" s="8"/>
      <c r="L100" s="8"/>
      <c r="M100" s="8"/>
      <c r="N100" s="8"/>
      <c r="O100" s="8"/>
      <c r="P100" s="4"/>
    </row>
    <row r="101" spans="1:17">
      <c r="A101" s="7"/>
      <c r="B101" s="12"/>
      <c r="C101" s="12"/>
      <c r="D101" s="124"/>
      <c r="E101" s="8"/>
      <c r="F101" s="8"/>
      <c r="G101" s="8"/>
      <c r="H101" s="12"/>
      <c r="I101" s="8"/>
      <c r="J101" s="8"/>
      <c r="K101" s="8"/>
      <c r="L101" s="8"/>
      <c r="M101" s="8"/>
      <c r="N101" s="8"/>
      <c r="O101" s="8"/>
      <c r="P101" s="4"/>
    </row>
    <row r="102" spans="1:17">
      <c r="A102" s="7"/>
      <c r="B102" s="12"/>
      <c r="C102" s="12"/>
      <c r="D102" s="124"/>
      <c r="E102" s="8"/>
      <c r="F102" s="8"/>
      <c r="G102" s="8"/>
      <c r="H102" s="12"/>
      <c r="I102" s="8"/>
      <c r="J102" s="8"/>
      <c r="K102" s="8"/>
      <c r="L102" s="8"/>
      <c r="M102" s="8"/>
      <c r="N102" s="8"/>
      <c r="O102" s="8"/>
      <c r="P102" s="4"/>
    </row>
    <row r="103" spans="1:17">
      <c r="A103" s="7"/>
      <c r="B103" s="12"/>
      <c r="C103" s="12"/>
      <c r="D103" s="124"/>
      <c r="E103" s="8"/>
      <c r="F103" s="8"/>
      <c r="G103" s="8"/>
      <c r="H103" s="12"/>
      <c r="I103" s="8"/>
      <c r="J103" s="8"/>
      <c r="K103" s="8"/>
      <c r="L103" s="8"/>
      <c r="M103" s="8"/>
      <c r="N103" s="8"/>
      <c r="O103" s="8"/>
      <c r="P103" s="4"/>
    </row>
    <row r="104" spans="1:17">
      <c r="A104" s="7"/>
      <c r="B104" s="12"/>
      <c r="C104" s="12"/>
      <c r="D104" s="124"/>
      <c r="E104" s="8"/>
      <c r="F104" s="8"/>
      <c r="G104" s="8"/>
      <c r="H104" s="12"/>
      <c r="I104" s="8"/>
      <c r="J104" s="8"/>
      <c r="K104" s="8"/>
      <c r="L104" s="8"/>
      <c r="M104" s="8"/>
      <c r="N104" s="8"/>
      <c r="O104" s="8"/>
      <c r="P104" s="4"/>
    </row>
    <row r="105" spans="1:17">
      <c r="A105" s="7"/>
      <c r="B105" s="12"/>
      <c r="C105" s="12"/>
      <c r="D105" s="124"/>
      <c r="E105" s="8"/>
      <c r="F105" s="8"/>
      <c r="G105" s="8"/>
      <c r="H105" s="12"/>
      <c r="I105" s="8"/>
      <c r="J105" s="8"/>
      <c r="K105" s="8"/>
      <c r="L105" s="8"/>
      <c r="M105" s="8"/>
      <c r="N105" s="8"/>
      <c r="O105" s="8"/>
      <c r="P105" s="4"/>
    </row>
    <row r="106" spans="1:17">
      <c r="A106" s="203"/>
      <c r="B106" s="204"/>
      <c r="C106" s="204"/>
      <c r="D106" s="204"/>
      <c r="E106" s="204"/>
      <c r="F106" s="204"/>
      <c r="G106" s="204"/>
      <c r="H106" s="204"/>
      <c r="I106" s="204"/>
      <c r="J106" s="204"/>
      <c r="K106" s="206"/>
      <c r="L106" s="108"/>
      <c r="M106" s="208" t="s">
        <v>16</v>
      </c>
      <c r="N106" s="209"/>
      <c r="O106" s="209"/>
      <c r="P106" s="210"/>
    </row>
    <row r="107" spans="1:17" s="13" customFormat="1" ht="14.25" customHeight="1">
      <c r="A107" s="109"/>
      <c r="B107" s="110" t="s">
        <v>17</v>
      </c>
      <c r="C107" s="204"/>
      <c r="D107" s="204"/>
      <c r="E107" s="204"/>
      <c r="F107" s="204"/>
      <c r="G107" s="204"/>
      <c r="H107" s="204"/>
      <c r="I107" s="204"/>
      <c r="J107" s="204"/>
      <c r="K107" s="206"/>
      <c r="L107" s="111"/>
      <c r="M107" s="208" t="s">
        <v>18</v>
      </c>
      <c r="N107" s="209"/>
      <c r="O107" s="209"/>
      <c r="P107" s="210"/>
      <c r="Q107" s="1"/>
    </row>
    <row r="108" spans="1:17" ht="14.25" customHeight="1" thickBot="1">
      <c r="A108" s="112"/>
      <c r="B108" s="113" t="s">
        <v>19</v>
      </c>
      <c r="C108" s="205"/>
      <c r="D108" s="205"/>
      <c r="E108" s="205"/>
      <c r="F108" s="211"/>
      <c r="G108" s="211"/>
      <c r="H108" s="205"/>
      <c r="I108" s="205"/>
      <c r="J108" s="205"/>
      <c r="K108" s="207"/>
      <c r="L108" s="114"/>
      <c r="M108" s="212" t="s">
        <v>20</v>
      </c>
      <c r="N108" s="213"/>
      <c r="O108" s="213"/>
      <c r="P108" s="214"/>
      <c r="Q108" s="8"/>
    </row>
  </sheetData>
  <mergeCells count="98">
    <mergeCell ref="J47:L47"/>
    <mergeCell ref="M47:O47"/>
    <mergeCell ref="A46:A47"/>
    <mergeCell ref="B46:B47"/>
    <mergeCell ref="C46:C47"/>
    <mergeCell ref="D47:F47"/>
    <mergeCell ref="G47:I47"/>
    <mergeCell ref="A1:A3"/>
    <mergeCell ref="B1:M3"/>
    <mergeCell ref="N1:P3"/>
    <mergeCell ref="A4:P4"/>
    <mergeCell ref="A5:F5"/>
    <mergeCell ref="G5:L5"/>
    <mergeCell ref="M5:P5"/>
    <mergeCell ref="D10:F10"/>
    <mergeCell ref="G10:I10"/>
    <mergeCell ref="J10:L10"/>
    <mergeCell ref="M10:O10"/>
    <mergeCell ref="A6:B7"/>
    <mergeCell ref="C6:C7"/>
    <mergeCell ref="D6:O6"/>
    <mergeCell ref="A9:A10"/>
    <mergeCell ref="B9:B10"/>
    <mergeCell ref="C9:C10"/>
    <mergeCell ref="A8:P8"/>
    <mergeCell ref="J14:L14"/>
    <mergeCell ref="M14:O14"/>
    <mergeCell ref="A11:A12"/>
    <mergeCell ref="B11:B12"/>
    <mergeCell ref="C11:C12"/>
    <mergeCell ref="D12:F12"/>
    <mergeCell ref="G12:I12"/>
    <mergeCell ref="J12:L12"/>
    <mergeCell ref="M12:O12"/>
    <mergeCell ref="A13:A14"/>
    <mergeCell ref="B13:B14"/>
    <mergeCell ref="C13:C14"/>
    <mergeCell ref="D14:F14"/>
    <mergeCell ref="G14:I14"/>
    <mergeCell ref="M18:O18"/>
    <mergeCell ref="A106:B106"/>
    <mergeCell ref="C106:E108"/>
    <mergeCell ref="F106:G107"/>
    <mergeCell ref="H106:K108"/>
    <mergeCell ref="M106:P106"/>
    <mergeCell ref="M107:P107"/>
    <mergeCell ref="F108:G108"/>
    <mergeCell ref="M108:P108"/>
    <mergeCell ref="A17:A18"/>
    <mergeCell ref="B17:B18"/>
    <mergeCell ref="C17:C18"/>
    <mergeCell ref="D18:F18"/>
    <mergeCell ref="G18:I18"/>
    <mergeCell ref="J18:L18"/>
    <mergeCell ref="A19:P19"/>
    <mergeCell ref="J25:L25"/>
    <mergeCell ref="M25:O25"/>
    <mergeCell ref="J27:L27"/>
    <mergeCell ref="M27:O27"/>
    <mergeCell ref="A34:P34"/>
    <mergeCell ref="A24:A25"/>
    <mergeCell ref="B24:B25"/>
    <mergeCell ref="C24:C25"/>
    <mergeCell ref="D25:F25"/>
    <mergeCell ref="G25:I25"/>
    <mergeCell ref="G29:I29"/>
    <mergeCell ref="J29:L29"/>
    <mergeCell ref="M29:O29"/>
    <mergeCell ref="A30:A31"/>
    <mergeCell ref="B30:B31"/>
    <mergeCell ref="C30:C31"/>
    <mergeCell ref="J36:L36"/>
    <mergeCell ref="M36:O36"/>
    <mergeCell ref="A26:A27"/>
    <mergeCell ref="B26:B27"/>
    <mergeCell ref="C26:C27"/>
    <mergeCell ref="D27:F27"/>
    <mergeCell ref="G27:I27"/>
    <mergeCell ref="A35:A36"/>
    <mergeCell ref="B35:B36"/>
    <mergeCell ref="C35:C36"/>
    <mergeCell ref="D36:F36"/>
    <mergeCell ref="G36:I36"/>
    <mergeCell ref="A28:A29"/>
    <mergeCell ref="B28:B29"/>
    <mergeCell ref="C28:C29"/>
    <mergeCell ref="D29:F29"/>
    <mergeCell ref="D31:F31"/>
    <mergeCell ref="G31:I31"/>
    <mergeCell ref="J31:L31"/>
    <mergeCell ref="M31:O31"/>
    <mergeCell ref="A32:A33"/>
    <mergeCell ref="B32:B33"/>
    <mergeCell ref="C32:C33"/>
    <mergeCell ref="D33:F33"/>
    <mergeCell ref="G33:I33"/>
    <mergeCell ref="J33:L33"/>
    <mergeCell ref="M33:O33"/>
  </mergeCells>
  <conditionalFormatting sqref="P9">
    <cfRule type="iconSet" priority="322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323">
      <iconSet iconSet="3Arrows">
        <cfvo type="percent" val="0"/>
        <cfvo type="percent" val="33"/>
        <cfvo type="percent" val="67"/>
      </iconSet>
    </cfRule>
  </conditionalFormatting>
  <conditionalFormatting sqref="D9:O10">
    <cfRule type="cellIs" dxfId="373" priority="320" operator="lessThan">
      <formula>$C$9</formula>
    </cfRule>
    <cfRule type="cellIs" dxfId="372" priority="321" operator="greaterThanOrEqual">
      <formula>$C$9</formula>
    </cfRule>
  </conditionalFormatting>
  <conditionalFormatting sqref="D11:O12">
    <cfRule type="cellIs" dxfId="371" priority="318" operator="lessThan">
      <formula>$C$11</formula>
    </cfRule>
    <cfRule type="cellIs" dxfId="370" priority="319" operator="greaterThanOrEqual">
      <formula>$C$11</formula>
    </cfRule>
  </conditionalFormatting>
  <conditionalFormatting sqref="D13:M14 N13:O13 G14:O14">
    <cfRule type="cellIs" dxfId="369" priority="316" operator="lessThan">
      <formula>$C$13</formula>
    </cfRule>
    <cfRule type="cellIs" dxfId="368" priority="317" operator="greaterThanOrEqual">
      <formula>$C$13</formula>
    </cfRule>
  </conditionalFormatting>
  <conditionalFormatting sqref="D9:D14 N13:O13 G14:O14 G11:O12 E11:M14">
    <cfRule type="cellIs" dxfId="367" priority="315" operator="equal">
      <formula>$U$16</formula>
    </cfRule>
  </conditionalFormatting>
  <conditionalFormatting sqref="E17:O17 G18 J18 D17:D18 M17:M18">
    <cfRule type="cellIs" dxfId="366" priority="312" operator="equal">
      <formula>$R$1</formula>
    </cfRule>
    <cfRule type="cellIs" dxfId="365" priority="313" operator="greaterThanOrEqual">
      <formula>$C$17</formula>
    </cfRule>
    <cfRule type="cellIs" dxfId="364" priority="314" operator="lessThan">
      <formula>$C$17</formula>
    </cfRule>
  </conditionalFormatting>
  <conditionalFormatting sqref="P11 P17 P13">
    <cfRule type="iconSet" priority="309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11:P12">
    <cfRule type="iconSet" priority="308">
      <iconSet iconSet="3Arrows" showValue="0" reverse="1">
        <cfvo type="percent" val="0"/>
        <cfvo type="num" val="0"/>
        <cfvo type="num" val="0" gte="0"/>
      </iconSet>
    </cfRule>
  </conditionalFormatting>
  <conditionalFormatting sqref="P13">
    <cfRule type="iconSet" priority="307">
      <iconSet iconSet="3Arrows" showValue="0" reverse="1">
        <cfvo type="percent" val="0"/>
        <cfvo type="num" val="0"/>
        <cfvo type="num" val="0" gte="0"/>
      </iconSet>
    </cfRule>
  </conditionalFormatting>
  <conditionalFormatting sqref="P17">
    <cfRule type="iconSet" priority="306">
      <iconSet iconSet="3Arrows" showValue="0">
        <cfvo type="percent" val="0"/>
        <cfvo type="num" val="0"/>
        <cfvo type="num" val="0" gte="0"/>
      </iconSet>
    </cfRule>
  </conditionalFormatting>
  <conditionalFormatting sqref="P24">
    <cfRule type="iconSet" priority="297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298">
      <iconSet iconSet="3Arrows">
        <cfvo type="percent" val="0"/>
        <cfvo type="percent" val="33"/>
        <cfvo type="percent" val="67"/>
      </iconSet>
    </cfRule>
  </conditionalFormatting>
  <conditionalFormatting sqref="K26:L26 N26:O26 D26:D33 G26:G33 J26:J33 E26:I26 M26:M33">
    <cfRule type="cellIs" dxfId="17" priority="293" operator="greaterThan">
      <formula>$C$26</formula>
    </cfRule>
    <cfRule type="cellIs" dxfId="16" priority="294" operator="lessThanOrEqual">
      <formula>$C$26</formula>
    </cfRule>
  </conditionalFormatting>
  <conditionalFormatting sqref="P26">
    <cfRule type="iconSet" priority="289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26:P33">
    <cfRule type="iconSet" priority="288">
      <iconSet iconSet="3Arrows" showValue="0" reverse="1">
        <cfvo type="percent" val="0"/>
        <cfvo type="num" val="0"/>
        <cfvo type="num" val="0" gte="0"/>
      </iconSet>
    </cfRule>
  </conditionalFormatting>
  <conditionalFormatting sqref="D35:O36">
    <cfRule type="cellIs" dxfId="363" priority="286" operator="lessThan">
      <formula>$C$35</formula>
    </cfRule>
    <cfRule type="cellIs" dxfId="362" priority="287" operator="greaterThanOrEqual">
      <formula>$C$35</formula>
    </cfRule>
  </conditionalFormatting>
  <conditionalFormatting sqref="D35:O36">
    <cfRule type="cellIs" dxfId="361" priority="285" operator="equal">
      <formula>$U$16</formula>
    </cfRule>
  </conditionalFormatting>
  <conditionalFormatting sqref="P35">
    <cfRule type="iconSet" priority="282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35:P36">
    <cfRule type="iconSet" priority="281">
      <iconSet iconSet="3Arrows" showValue="0" reverse="1">
        <cfvo type="percent" val="0"/>
        <cfvo type="num" val="0"/>
        <cfvo type="num" val="0" gte="0"/>
      </iconSet>
    </cfRule>
  </conditionalFormatting>
  <conditionalFormatting sqref="E9:O9 M10 G10 J10 D9:D10">
    <cfRule type="cellIs" dxfId="360" priority="278" operator="equal">
      <formula>$R$1</formula>
    </cfRule>
  </conditionalFormatting>
  <conditionalFormatting sqref="P9">
    <cfRule type="iconSet" priority="277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9">
    <cfRule type="iconSet" priority="276">
      <iconSet iconSet="3Arrows" showValue="0">
        <cfvo type="percent" val="0"/>
        <cfvo type="num" val="0"/>
        <cfvo type="num" val="0" gte="0"/>
      </iconSet>
    </cfRule>
  </conditionalFormatting>
  <conditionalFormatting sqref="G25 J25 D24:D25 E24:O24 M25">
    <cfRule type="cellIs" dxfId="359" priority="273" operator="equal">
      <formula>$R$1</formula>
    </cfRule>
  </conditionalFormatting>
  <conditionalFormatting sqref="P24">
    <cfRule type="iconSet" priority="272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24">
    <cfRule type="iconSet" priority="271">
      <iconSet iconSet="3Arrows" showValue="0">
        <cfvo type="percent" val="0"/>
        <cfvo type="num" val="0"/>
        <cfvo type="num" val="0" gte="0"/>
      </iconSet>
    </cfRule>
  </conditionalFormatting>
  <conditionalFormatting sqref="P11">
    <cfRule type="iconSet" priority="269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270">
      <iconSet iconSet="3Arrows">
        <cfvo type="percent" val="0"/>
        <cfvo type="percent" val="33"/>
        <cfvo type="percent" val="67"/>
      </iconSet>
    </cfRule>
  </conditionalFormatting>
  <conditionalFormatting sqref="P11">
    <cfRule type="iconSet" priority="268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11">
    <cfRule type="iconSet" priority="267">
      <iconSet iconSet="3Arrows" showValue="0">
        <cfvo type="percent" val="0"/>
        <cfvo type="num" val="0"/>
        <cfvo type="num" val="0" gte="0"/>
      </iconSet>
    </cfRule>
  </conditionalFormatting>
  <conditionalFormatting sqref="P13">
    <cfRule type="iconSet" priority="265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266">
      <iconSet iconSet="3Arrows">
        <cfvo type="percent" val="0"/>
        <cfvo type="percent" val="33"/>
        <cfvo type="percent" val="67"/>
      </iconSet>
    </cfRule>
  </conditionalFormatting>
  <conditionalFormatting sqref="P13">
    <cfRule type="iconSet" priority="264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13">
    <cfRule type="iconSet" priority="263">
      <iconSet iconSet="3Arrows" showValue="0">
        <cfvo type="percent" val="0"/>
        <cfvo type="num" val="0"/>
        <cfvo type="num" val="0" gte="0"/>
      </iconSet>
    </cfRule>
  </conditionalFormatting>
  <conditionalFormatting sqref="P17">
    <cfRule type="iconSet" priority="261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262">
      <iconSet iconSet="3Arrows">
        <cfvo type="percent" val="0"/>
        <cfvo type="percent" val="33"/>
        <cfvo type="percent" val="67"/>
      </iconSet>
    </cfRule>
  </conditionalFormatting>
  <conditionalFormatting sqref="P17">
    <cfRule type="iconSet" priority="260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17">
    <cfRule type="iconSet" priority="259">
      <iconSet iconSet="3Arrows" showValue="0">
        <cfvo type="percent" val="0"/>
        <cfvo type="num" val="0"/>
        <cfvo type="num" val="0" gte="0"/>
      </iconSet>
    </cfRule>
  </conditionalFormatting>
  <conditionalFormatting sqref="P24">
    <cfRule type="iconSet" priority="257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258">
      <iconSet iconSet="3Arrows">
        <cfvo type="percent" val="0"/>
        <cfvo type="percent" val="33"/>
        <cfvo type="percent" val="67"/>
      </iconSet>
    </cfRule>
  </conditionalFormatting>
  <conditionalFormatting sqref="P24">
    <cfRule type="iconSet" priority="256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24">
    <cfRule type="iconSet" priority="255">
      <iconSet iconSet="3Arrows" showValue="0">
        <cfvo type="percent" val="0"/>
        <cfvo type="num" val="0"/>
        <cfvo type="num" val="0" gte="0"/>
      </iconSet>
    </cfRule>
  </conditionalFormatting>
  <conditionalFormatting sqref="P26">
    <cfRule type="iconSet" priority="253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254">
      <iconSet iconSet="3Arrows">
        <cfvo type="percent" val="0"/>
        <cfvo type="percent" val="33"/>
        <cfvo type="percent" val="67"/>
      </iconSet>
    </cfRule>
  </conditionalFormatting>
  <conditionalFormatting sqref="P26">
    <cfRule type="iconSet" priority="252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26">
    <cfRule type="iconSet" priority="251">
      <iconSet iconSet="3Arrows" showValue="0">
        <cfvo type="percent" val="0"/>
        <cfvo type="num" val="0"/>
        <cfvo type="num" val="0" gte="0"/>
      </iconSet>
    </cfRule>
  </conditionalFormatting>
  <conditionalFormatting sqref="P35">
    <cfRule type="iconSet" priority="249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250">
      <iconSet iconSet="3Arrows">
        <cfvo type="percent" val="0"/>
        <cfvo type="percent" val="33"/>
        <cfvo type="percent" val="67"/>
      </iconSet>
    </cfRule>
  </conditionalFormatting>
  <conditionalFormatting sqref="P35">
    <cfRule type="iconSet" priority="248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35">
    <cfRule type="iconSet" priority="247">
      <iconSet iconSet="3Arrows" showValue="0">
        <cfvo type="percent" val="0"/>
        <cfvo type="num" val="0"/>
        <cfvo type="num" val="0" gte="0"/>
      </iconSet>
    </cfRule>
  </conditionalFormatting>
  <conditionalFormatting sqref="P11">
    <cfRule type="iconSet" priority="245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246">
      <iconSet iconSet="3Arrows">
        <cfvo type="percent" val="0"/>
        <cfvo type="percent" val="33"/>
        <cfvo type="percent" val="67"/>
      </iconSet>
    </cfRule>
  </conditionalFormatting>
  <conditionalFormatting sqref="P11">
    <cfRule type="iconSet" priority="244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11">
    <cfRule type="iconSet" priority="243">
      <iconSet iconSet="3Arrows" showValue="0">
        <cfvo type="percent" val="0"/>
        <cfvo type="num" val="0"/>
        <cfvo type="num" val="0" gte="0"/>
      </iconSet>
    </cfRule>
  </conditionalFormatting>
  <conditionalFormatting sqref="P13">
    <cfRule type="iconSet" priority="241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242">
      <iconSet iconSet="3Arrows">
        <cfvo type="percent" val="0"/>
        <cfvo type="percent" val="33"/>
        <cfvo type="percent" val="67"/>
      </iconSet>
    </cfRule>
  </conditionalFormatting>
  <conditionalFormatting sqref="P13">
    <cfRule type="iconSet" priority="240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13">
    <cfRule type="iconSet" priority="239">
      <iconSet iconSet="3Arrows" showValue="0">
        <cfvo type="percent" val="0"/>
        <cfvo type="num" val="0"/>
        <cfvo type="num" val="0" gte="0"/>
      </iconSet>
    </cfRule>
  </conditionalFormatting>
  <conditionalFormatting sqref="P17">
    <cfRule type="iconSet" priority="237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238">
      <iconSet iconSet="3Arrows">
        <cfvo type="percent" val="0"/>
        <cfvo type="percent" val="33"/>
        <cfvo type="percent" val="67"/>
      </iconSet>
    </cfRule>
  </conditionalFormatting>
  <conditionalFormatting sqref="P17">
    <cfRule type="iconSet" priority="236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17">
    <cfRule type="iconSet" priority="235">
      <iconSet iconSet="3Arrows" showValue="0">
        <cfvo type="percent" val="0"/>
        <cfvo type="num" val="0"/>
        <cfvo type="num" val="0" gte="0"/>
      </iconSet>
    </cfRule>
  </conditionalFormatting>
  <conditionalFormatting sqref="P24">
    <cfRule type="iconSet" priority="233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234">
      <iconSet iconSet="3Arrows">
        <cfvo type="percent" val="0"/>
        <cfvo type="percent" val="33"/>
        <cfvo type="percent" val="67"/>
      </iconSet>
    </cfRule>
  </conditionalFormatting>
  <conditionalFormatting sqref="P24">
    <cfRule type="iconSet" priority="232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24">
    <cfRule type="iconSet" priority="231">
      <iconSet iconSet="3Arrows" showValue="0" reverse="1">
        <cfvo type="percent" val="0"/>
        <cfvo type="num" val="0"/>
        <cfvo type="num" val="0" gte="0"/>
      </iconSet>
    </cfRule>
  </conditionalFormatting>
  <conditionalFormatting sqref="P26">
    <cfRule type="iconSet" priority="229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230">
      <iconSet iconSet="3Arrows">
        <cfvo type="percent" val="0"/>
        <cfvo type="percent" val="33"/>
        <cfvo type="percent" val="67"/>
      </iconSet>
    </cfRule>
  </conditionalFormatting>
  <conditionalFormatting sqref="P26">
    <cfRule type="iconSet" priority="228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26">
    <cfRule type="iconSet" priority="227">
      <iconSet iconSet="3Arrows" showValue="0">
        <cfvo type="percent" val="0"/>
        <cfvo type="num" val="0"/>
        <cfvo type="num" val="0" gte="0"/>
      </iconSet>
    </cfRule>
  </conditionalFormatting>
  <conditionalFormatting sqref="P35">
    <cfRule type="iconSet" priority="225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226">
      <iconSet iconSet="3Arrows">
        <cfvo type="percent" val="0"/>
        <cfvo type="percent" val="33"/>
        <cfvo type="percent" val="67"/>
      </iconSet>
    </cfRule>
  </conditionalFormatting>
  <conditionalFormatting sqref="P35">
    <cfRule type="iconSet" priority="224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35">
    <cfRule type="iconSet" priority="223">
      <iconSet iconSet="3Arrows" showValue="0">
        <cfvo type="percent" val="0"/>
        <cfvo type="num" val="0"/>
        <cfvo type="num" val="0" gte="0"/>
      </iconSet>
    </cfRule>
  </conditionalFormatting>
  <conditionalFormatting sqref="D26:D33 G27:G33 J27:J33 E26:O26 M27:M33">
    <cfRule type="cellIs" dxfId="15" priority="220" operator="equal">
      <formula>$R$1</formula>
    </cfRule>
  </conditionalFormatting>
  <conditionalFormatting sqref="P26">
    <cfRule type="iconSet" priority="219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26">
    <cfRule type="iconSet" priority="218">
      <iconSet iconSet="3Arrows" showValue="0">
        <cfvo type="percent" val="0"/>
        <cfvo type="num" val="0"/>
        <cfvo type="num" val="0" gte="0"/>
      </iconSet>
    </cfRule>
  </conditionalFormatting>
  <conditionalFormatting sqref="P26">
    <cfRule type="iconSet" priority="216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217">
      <iconSet iconSet="3Arrows">
        <cfvo type="percent" val="0"/>
        <cfvo type="percent" val="33"/>
        <cfvo type="percent" val="67"/>
      </iconSet>
    </cfRule>
  </conditionalFormatting>
  <conditionalFormatting sqref="P26">
    <cfRule type="iconSet" priority="215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26">
    <cfRule type="iconSet" priority="214">
      <iconSet iconSet="3Arrows" showValue="0">
        <cfvo type="percent" val="0"/>
        <cfvo type="num" val="0"/>
        <cfvo type="num" val="0" gte="0"/>
      </iconSet>
    </cfRule>
  </conditionalFormatting>
  <conditionalFormatting sqref="P26">
    <cfRule type="iconSet" priority="212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213">
      <iconSet iconSet="3Arrows">
        <cfvo type="percent" val="0"/>
        <cfvo type="percent" val="33"/>
        <cfvo type="percent" val="67"/>
      </iconSet>
    </cfRule>
  </conditionalFormatting>
  <conditionalFormatting sqref="P26">
    <cfRule type="iconSet" priority="211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26">
    <cfRule type="iconSet" priority="210">
      <iconSet iconSet="3Arrows" showValue="0" reverse="1">
        <cfvo type="percent" val="0"/>
        <cfvo type="num" val="0"/>
        <cfvo type="num" val="0" gte="0"/>
      </iconSet>
    </cfRule>
  </conditionalFormatting>
  <conditionalFormatting sqref="D24:O25">
    <cfRule type="cellIs" dxfId="358" priority="295" operator="greaterThan">
      <formula>$C$24</formula>
    </cfRule>
    <cfRule type="cellIs" dxfId="357" priority="296" operator="lessThanOrEqual">
      <formula>$C$24</formula>
    </cfRule>
  </conditionalFormatting>
  <conditionalFormatting sqref="D9:J9">
    <cfRule type="cellIs" dxfId="356" priority="208" operator="lessThan">
      <formula>$C$9</formula>
    </cfRule>
    <cfRule type="cellIs" dxfId="355" priority="209" operator="greaterThanOrEqual">
      <formula>$C$9</formula>
    </cfRule>
  </conditionalFormatting>
  <conditionalFormatting sqref="D9">
    <cfRule type="cellIs" dxfId="354" priority="207" operator="equal">
      <formula>$U$16</formula>
    </cfRule>
  </conditionalFormatting>
  <conditionalFormatting sqref="D9:J9">
    <cfRule type="cellIs" dxfId="353" priority="206" operator="equal">
      <formula>$R$1</formula>
    </cfRule>
  </conditionalFormatting>
  <conditionalFormatting sqref="D17:J17">
    <cfRule type="cellIs" dxfId="352" priority="203" operator="equal">
      <formula>$R$1</formula>
    </cfRule>
    <cfRule type="cellIs" dxfId="351" priority="204" operator="greaterThanOrEqual">
      <formula>$C$17</formula>
    </cfRule>
    <cfRule type="cellIs" dxfId="350" priority="205" operator="lessThan">
      <formula>$C$17</formula>
    </cfRule>
  </conditionalFormatting>
  <conditionalFormatting sqref="I26">
    <cfRule type="cellIs" dxfId="349" priority="201" operator="greaterThan">
      <formula>$C$26</formula>
    </cfRule>
    <cfRule type="cellIs" dxfId="348" priority="202" operator="lessThanOrEqual">
      <formula>$C$26</formula>
    </cfRule>
  </conditionalFormatting>
  <conditionalFormatting sqref="I26">
    <cfRule type="cellIs" dxfId="347" priority="200" operator="equal">
      <formula>$R$1</formula>
    </cfRule>
  </conditionalFormatting>
  <conditionalFormatting sqref="J26">
    <cfRule type="cellIs" dxfId="346" priority="198" operator="greaterThan">
      <formula>$C$26</formula>
    </cfRule>
    <cfRule type="cellIs" dxfId="345" priority="199" operator="lessThanOrEqual">
      <formula>$C$26</formula>
    </cfRule>
  </conditionalFormatting>
  <conditionalFormatting sqref="J26">
    <cfRule type="cellIs" dxfId="344" priority="197" operator="equal">
      <formula>$R$1</formula>
    </cfRule>
  </conditionalFormatting>
  <conditionalFormatting sqref="H26">
    <cfRule type="cellIs" dxfId="343" priority="195" operator="greaterThan">
      <formula>$C$26</formula>
    </cfRule>
    <cfRule type="cellIs" dxfId="342" priority="196" operator="lessThanOrEqual">
      <formula>$C$26</formula>
    </cfRule>
  </conditionalFormatting>
  <conditionalFormatting sqref="H26">
    <cfRule type="cellIs" dxfId="341" priority="194" operator="equal">
      <formula>$R$1</formula>
    </cfRule>
  </conditionalFormatting>
  <conditionalFormatting sqref="G26">
    <cfRule type="cellIs" dxfId="340" priority="192" operator="greaterThan">
      <formula>$C$26</formula>
    </cfRule>
    <cfRule type="cellIs" dxfId="339" priority="193" operator="lessThanOrEqual">
      <formula>$C$26</formula>
    </cfRule>
  </conditionalFormatting>
  <conditionalFormatting sqref="G26">
    <cfRule type="cellIs" dxfId="338" priority="191" operator="equal">
      <formula>$R$1</formula>
    </cfRule>
  </conditionalFormatting>
  <conditionalFormatting sqref="F26">
    <cfRule type="cellIs" dxfId="337" priority="189" operator="greaterThan">
      <formula>$C$26</formula>
    </cfRule>
    <cfRule type="cellIs" dxfId="336" priority="190" operator="lessThanOrEqual">
      <formula>$C$26</formula>
    </cfRule>
  </conditionalFormatting>
  <conditionalFormatting sqref="F26">
    <cfRule type="cellIs" dxfId="335" priority="188" operator="equal">
      <formula>$R$1</formula>
    </cfRule>
  </conditionalFormatting>
  <conditionalFormatting sqref="N32:O32 D28:D33 G28:G33 J28:J33 E28:F28 H28:I28 E30:F30 H30:I30 E32:F32 H32:I32 K32:L32 K30:O30 K28:O28 M28:M33">
    <cfRule type="cellIs" dxfId="14" priority="186" operator="greaterThan">
      <formula>$C$16</formula>
    </cfRule>
    <cfRule type="cellIs" dxfId="13" priority="187" operator="lessThanOrEqual">
      <formula>$C$16</formula>
    </cfRule>
  </conditionalFormatting>
  <conditionalFormatting sqref="D28:D33 G28:G33 E28:F28 J29:J33 E30:F30 H30:I30 E32:F32 H32:I32 N32:O32 K32:L32 K30:O30 H28:O28 M28:M33">
    <cfRule type="cellIs" dxfId="12" priority="185" operator="equal">
      <formula>$R$1</formula>
    </cfRule>
  </conditionalFormatting>
  <conditionalFormatting sqref="J29:J33 I30 I32">
    <cfRule type="cellIs" dxfId="334" priority="183" operator="greaterThan">
      <formula>$C$14</formula>
    </cfRule>
    <cfRule type="cellIs" dxfId="333" priority="184" operator="lessThanOrEqual">
      <formula>$C$14</formula>
    </cfRule>
  </conditionalFormatting>
  <conditionalFormatting sqref="P28">
    <cfRule type="iconSet" priority="182">
      <iconSet iconSet="3Arrows" showValue="0" reverse="1">
        <cfvo type="percent" val="0"/>
        <cfvo type="percent" val="#REF!"/>
        <cfvo type="percent" val="#REF!" gte="0"/>
      </iconSet>
    </cfRule>
  </conditionalFormatting>
  <conditionalFormatting sqref="P28">
    <cfRule type="iconSet" priority="180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181">
      <iconSet iconSet="3Arrows">
        <cfvo type="percent" val="0"/>
        <cfvo type="percent" val="33"/>
        <cfvo type="percent" val="67"/>
      </iconSet>
    </cfRule>
  </conditionalFormatting>
  <conditionalFormatting sqref="P28">
    <cfRule type="iconSet" priority="179">
      <iconSet iconSet="3Arrows" showValue="0" reverse="1">
        <cfvo type="percent" val="0"/>
        <cfvo type="percent" val="#REF!"/>
        <cfvo type="percent" val="#REF!" gte="0"/>
      </iconSet>
    </cfRule>
  </conditionalFormatting>
  <conditionalFormatting sqref="P28">
    <cfRule type="iconSet" priority="178">
      <iconSet iconSet="3Arrows" showValue="0">
        <cfvo type="percent" val="0"/>
        <cfvo type="num" val="0"/>
        <cfvo type="num" val="0" gte="0"/>
      </iconSet>
    </cfRule>
  </conditionalFormatting>
  <conditionalFormatting sqref="P28">
    <cfRule type="iconSet" priority="177">
      <iconSet iconSet="3Arrows" showValue="0" reverse="1">
        <cfvo type="percent" val="0"/>
        <cfvo type="num" val="0"/>
        <cfvo type="num" val="0" gte="0"/>
      </iconSet>
    </cfRule>
  </conditionalFormatting>
  <conditionalFormatting sqref="P30">
    <cfRule type="iconSet" priority="176">
      <iconSet iconSet="3Arrows" showValue="0" reverse="1">
        <cfvo type="percent" val="0"/>
        <cfvo type="percent" val="#REF!"/>
        <cfvo type="percent" val="#REF!" gte="0"/>
      </iconSet>
    </cfRule>
  </conditionalFormatting>
  <conditionalFormatting sqref="P30">
    <cfRule type="iconSet" priority="174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175">
      <iconSet iconSet="3Arrows">
        <cfvo type="percent" val="0"/>
        <cfvo type="percent" val="33"/>
        <cfvo type="percent" val="67"/>
      </iconSet>
    </cfRule>
  </conditionalFormatting>
  <conditionalFormatting sqref="P30">
    <cfRule type="iconSet" priority="173">
      <iconSet iconSet="3Arrows" showValue="0" reverse="1">
        <cfvo type="percent" val="0"/>
        <cfvo type="percent" val="#REF!"/>
        <cfvo type="percent" val="#REF!" gte="0"/>
      </iconSet>
    </cfRule>
  </conditionalFormatting>
  <conditionalFormatting sqref="P30">
    <cfRule type="iconSet" priority="172">
      <iconSet iconSet="3Arrows" showValue="0">
        <cfvo type="percent" val="0"/>
        <cfvo type="num" val="0"/>
        <cfvo type="num" val="0" gte="0"/>
      </iconSet>
    </cfRule>
  </conditionalFormatting>
  <conditionalFormatting sqref="P30">
    <cfRule type="iconSet" priority="171">
      <iconSet iconSet="3Arrows" showValue="0" reverse="1">
        <cfvo type="percent" val="0"/>
        <cfvo type="num" val="0"/>
        <cfvo type="num" val="0" gte="0"/>
      </iconSet>
    </cfRule>
  </conditionalFormatting>
  <conditionalFormatting sqref="P32">
    <cfRule type="iconSet" priority="170">
      <iconSet iconSet="3Arrows" showValue="0" reverse="1">
        <cfvo type="percent" val="0"/>
        <cfvo type="percent" val="#REF!"/>
        <cfvo type="percent" val="#REF!" gte="0"/>
      </iconSet>
    </cfRule>
  </conditionalFormatting>
  <conditionalFormatting sqref="P32">
    <cfRule type="iconSet" priority="168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169">
      <iconSet iconSet="3Arrows">
        <cfvo type="percent" val="0"/>
        <cfvo type="percent" val="33"/>
        <cfvo type="percent" val="67"/>
      </iconSet>
    </cfRule>
  </conditionalFormatting>
  <conditionalFormatting sqref="P32">
    <cfRule type="iconSet" priority="167">
      <iconSet iconSet="3Arrows" showValue="0" reverse="1">
        <cfvo type="percent" val="0"/>
        <cfvo type="percent" val="#REF!"/>
        <cfvo type="percent" val="#REF!" gte="0"/>
      </iconSet>
    </cfRule>
  </conditionalFormatting>
  <conditionalFormatting sqref="P32">
    <cfRule type="iconSet" priority="166">
      <iconSet iconSet="3Arrows" showValue="0">
        <cfvo type="percent" val="0"/>
        <cfvo type="num" val="0"/>
        <cfvo type="num" val="0" gte="0"/>
      </iconSet>
    </cfRule>
  </conditionalFormatting>
  <conditionalFormatting sqref="P32">
    <cfRule type="iconSet" priority="165">
      <iconSet iconSet="3Arrows" showValue="0" reverse="1">
        <cfvo type="percent" val="0"/>
        <cfvo type="num" val="0"/>
        <cfvo type="num" val="0" gte="0"/>
      </iconSet>
    </cfRule>
  </conditionalFormatting>
  <conditionalFormatting sqref="P28:P33">
    <cfRule type="iconSet" priority="164">
      <iconSet iconSet="3Arrows" showValue="0" reverse="1">
        <cfvo type="percent" val="0"/>
        <cfvo type="num" val="0"/>
        <cfvo type="num" val="0" gte="0"/>
      </iconSet>
    </cfRule>
  </conditionalFormatting>
  <conditionalFormatting sqref="K9">
    <cfRule type="cellIs" dxfId="332" priority="162" operator="lessThan">
      <formula>$C$9</formula>
    </cfRule>
    <cfRule type="cellIs" dxfId="331" priority="163" operator="greaterThanOrEqual">
      <formula>$C$9</formula>
    </cfRule>
  </conditionalFormatting>
  <conditionalFormatting sqref="K9">
    <cfRule type="cellIs" dxfId="330" priority="161" operator="equal">
      <formula>$R$1</formula>
    </cfRule>
  </conditionalFormatting>
  <conditionalFormatting sqref="K17">
    <cfRule type="cellIs" dxfId="329" priority="158" operator="equal">
      <formula>$R$1</formula>
    </cfRule>
    <cfRule type="cellIs" dxfId="328" priority="159" operator="greaterThanOrEqual">
      <formula>$C$17</formula>
    </cfRule>
    <cfRule type="cellIs" dxfId="327" priority="160" operator="lessThan">
      <formula>$C$17</formula>
    </cfRule>
  </conditionalFormatting>
  <conditionalFormatting sqref="L26">
    <cfRule type="cellIs" dxfId="326" priority="156" operator="greaterThan">
      <formula>$C$26</formula>
    </cfRule>
    <cfRule type="cellIs" dxfId="325" priority="157" operator="lessThanOrEqual">
      <formula>$C$26</formula>
    </cfRule>
  </conditionalFormatting>
  <conditionalFormatting sqref="L26">
    <cfRule type="cellIs" dxfId="324" priority="155" operator="equal">
      <formula>$R$1</formula>
    </cfRule>
  </conditionalFormatting>
  <conditionalFormatting sqref="L28">
    <cfRule type="cellIs" dxfId="323" priority="153" operator="greaterThan">
      <formula>$C$26</formula>
    </cfRule>
    <cfRule type="cellIs" dxfId="322" priority="154" operator="lessThanOrEqual">
      <formula>$C$26</formula>
    </cfRule>
  </conditionalFormatting>
  <conditionalFormatting sqref="L28">
    <cfRule type="cellIs" dxfId="321" priority="152" operator="equal">
      <formula>$R$1</formula>
    </cfRule>
  </conditionalFormatting>
  <conditionalFormatting sqref="L30">
    <cfRule type="cellIs" dxfId="320" priority="150" operator="greaterThan">
      <formula>$C$26</formula>
    </cfRule>
    <cfRule type="cellIs" dxfId="319" priority="151" operator="lessThanOrEqual">
      <formula>$C$26</formula>
    </cfRule>
  </conditionalFormatting>
  <conditionalFormatting sqref="L30">
    <cfRule type="cellIs" dxfId="318" priority="149" operator="equal">
      <formula>$R$1</formula>
    </cfRule>
  </conditionalFormatting>
  <conditionalFormatting sqref="D13:F13">
    <cfRule type="cellIs" dxfId="317" priority="146" operator="equal">
      <formula>$R$1</formula>
    </cfRule>
    <cfRule type="cellIs" dxfId="316" priority="147" operator="greaterThanOrEqual">
      <formula>$C$17</formula>
    </cfRule>
    <cfRule type="cellIs" dxfId="315" priority="148" operator="lessThan">
      <formula>$C$17</formula>
    </cfRule>
  </conditionalFormatting>
  <conditionalFormatting sqref="G13:L13">
    <cfRule type="cellIs" dxfId="314" priority="143" operator="equal">
      <formula>$R$1</formula>
    </cfRule>
    <cfRule type="cellIs" dxfId="313" priority="144" operator="greaterThanOrEqual">
      <formula>$C$17</formula>
    </cfRule>
    <cfRule type="cellIs" dxfId="312" priority="145" operator="lessThan">
      <formula>$C$17</formula>
    </cfRule>
  </conditionalFormatting>
  <conditionalFormatting sqref="L35">
    <cfRule type="cellIs" dxfId="311" priority="141" operator="lessThan">
      <formula>$C$29</formula>
    </cfRule>
    <cfRule type="cellIs" dxfId="310" priority="142" operator="greaterThanOrEqual">
      <formula>$C$29</formula>
    </cfRule>
  </conditionalFormatting>
  <conditionalFormatting sqref="L35">
    <cfRule type="cellIs" dxfId="309" priority="140" operator="equal">
      <formula>$U$16</formula>
    </cfRule>
  </conditionalFormatting>
  <conditionalFormatting sqref="D46:O47">
    <cfRule type="cellIs" dxfId="308" priority="138" operator="lessThan">
      <formula>$C$35</formula>
    </cfRule>
    <cfRule type="cellIs" dxfId="307" priority="139" operator="greaterThanOrEqual">
      <formula>$C$35</formula>
    </cfRule>
  </conditionalFormatting>
  <conditionalFormatting sqref="D46:O47">
    <cfRule type="cellIs" dxfId="306" priority="137" operator="equal">
      <formula>$U$16</formula>
    </cfRule>
  </conditionalFormatting>
  <conditionalFormatting sqref="P46">
    <cfRule type="iconSet" priority="136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46:P47">
    <cfRule type="iconSet" priority="135">
      <iconSet iconSet="3Arrows" showValue="0" reverse="1">
        <cfvo type="percent" val="0"/>
        <cfvo type="num" val="0"/>
        <cfvo type="num" val="0" gte="0"/>
      </iconSet>
    </cfRule>
  </conditionalFormatting>
  <conditionalFormatting sqref="P46">
    <cfRule type="iconSet" priority="133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134">
      <iconSet iconSet="3Arrows">
        <cfvo type="percent" val="0"/>
        <cfvo type="percent" val="33"/>
        <cfvo type="percent" val="67"/>
      </iconSet>
    </cfRule>
  </conditionalFormatting>
  <conditionalFormatting sqref="P46">
    <cfRule type="iconSet" priority="132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46">
    <cfRule type="iconSet" priority="131">
      <iconSet iconSet="3Arrows" showValue="0">
        <cfvo type="percent" val="0"/>
        <cfvo type="num" val="0"/>
        <cfvo type="num" val="0" gte="0"/>
      </iconSet>
    </cfRule>
  </conditionalFormatting>
  <conditionalFormatting sqref="P46">
    <cfRule type="iconSet" priority="129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130">
      <iconSet iconSet="3Arrows">
        <cfvo type="percent" val="0"/>
        <cfvo type="percent" val="33"/>
        <cfvo type="percent" val="67"/>
      </iconSet>
    </cfRule>
  </conditionalFormatting>
  <conditionalFormatting sqref="P46">
    <cfRule type="iconSet" priority="128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46">
    <cfRule type="iconSet" priority="127">
      <iconSet iconSet="3Arrows" showValue="0">
        <cfvo type="percent" val="0"/>
        <cfvo type="num" val="0"/>
        <cfvo type="num" val="0" gte="0"/>
      </iconSet>
    </cfRule>
  </conditionalFormatting>
  <conditionalFormatting sqref="L46">
    <cfRule type="cellIs" dxfId="305" priority="125" operator="lessThan">
      <formula>$C$29</formula>
    </cfRule>
    <cfRule type="cellIs" dxfId="304" priority="126" operator="greaterThanOrEqual">
      <formula>$C$29</formula>
    </cfRule>
  </conditionalFormatting>
  <conditionalFormatting sqref="L46">
    <cfRule type="cellIs" dxfId="303" priority="124" operator="equal">
      <formula>$U$16</formula>
    </cfRule>
  </conditionalFormatting>
  <conditionalFormatting sqref="M17">
    <cfRule type="cellIs" dxfId="302" priority="121" operator="equal">
      <formula>$R$1</formula>
    </cfRule>
    <cfRule type="cellIs" dxfId="301" priority="122" operator="greaterThanOrEqual">
      <formula>$C$17</formula>
    </cfRule>
    <cfRule type="cellIs" dxfId="300" priority="123" operator="lessThan">
      <formula>$C$17</formula>
    </cfRule>
  </conditionalFormatting>
  <conditionalFormatting sqref="M30">
    <cfRule type="cellIs" dxfId="299" priority="119" operator="greaterThan">
      <formula>$C$14</formula>
    </cfRule>
    <cfRule type="cellIs" dxfId="298" priority="120" operator="lessThanOrEqual">
      <formula>$C$14</formula>
    </cfRule>
  </conditionalFormatting>
  <conditionalFormatting sqref="O30">
    <cfRule type="cellIs" dxfId="297" priority="117" operator="greaterThan">
      <formula>$C$26</formula>
    </cfRule>
    <cfRule type="cellIs" dxfId="296" priority="118" operator="lessThanOrEqual">
      <formula>$C$26</formula>
    </cfRule>
  </conditionalFormatting>
  <conditionalFormatting sqref="O30">
    <cfRule type="cellIs" dxfId="295" priority="116" operator="equal">
      <formula>$R$1</formula>
    </cfRule>
  </conditionalFormatting>
  <conditionalFormatting sqref="O28">
    <cfRule type="cellIs" dxfId="294" priority="114" operator="greaterThan">
      <formula>$C$26</formula>
    </cfRule>
    <cfRule type="cellIs" dxfId="293" priority="115" operator="lessThanOrEqual">
      <formula>$C$26</formula>
    </cfRule>
  </conditionalFormatting>
  <conditionalFormatting sqref="O28">
    <cfRule type="cellIs" dxfId="292" priority="113" operator="equal">
      <formula>$R$1</formula>
    </cfRule>
  </conditionalFormatting>
  <conditionalFormatting sqref="M29">
    <cfRule type="cellIs" dxfId="291" priority="111" operator="greaterThan">
      <formula>$C$14</formula>
    </cfRule>
    <cfRule type="cellIs" dxfId="290" priority="112" operator="lessThanOrEqual">
      <formula>$C$14</formula>
    </cfRule>
  </conditionalFormatting>
  <conditionalFormatting sqref="M29">
    <cfRule type="cellIs" dxfId="289" priority="109" operator="greaterThan">
      <formula>$C$14</formula>
    </cfRule>
    <cfRule type="cellIs" dxfId="288" priority="110" operator="lessThanOrEqual">
      <formula>$C$14</formula>
    </cfRule>
  </conditionalFormatting>
  <conditionalFormatting sqref="P28">
    <cfRule type="iconSet" priority="108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28">
    <cfRule type="iconSet" priority="106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107">
      <iconSet iconSet="3Arrows">
        <cfvo type="percent" val="0"/>
        <cfvo type="percent" val="33"/>
        <cfvo type="percent" val="67"/>
      </iconSet>
    </cfRule>
  </conditionalFormatting>
  <conditionalFormatting sqref="P28">
    <cfRule type="iconSet" priority="105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28">
    <cfRule type="iconSet" priority="104">
      <iconSet iconSet="3Arrows" showValue="0">
        <cfvo type="percent" val="0"/>
        <cfvo type="num" val="0"/>
        <cfvo type="num" val="0" gte="0"/>
      </iconSet>
    </cfRule>
  </conditionalFormatting>
  <conditionalFormatting sqref="P28">
    <cfRule type="iconSet" priority="102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103">
      <iconSet iconSet="3Arrows">
        <cfvo type="percent" val="0"/>
        <cfvo type="percent" val="33"/>
        <cfvo type="percent" val="67"/>
      </iconSet>
    </cfRule>
  </conditionalFormatting>
  <conditionalFormatting sqref="P28">
    <cfRule type="iconSet" priority="101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28">
    <cfRule type="iconSet" priority="100">
      <iconSet iconSet="3Arrows" showValue="0">
        <cfvo type="percent" val="0"/>
        <cfvo type="num" val="0"/>
        <cfvo type="num" val="0" gte="0"/>
      </iconSet>
    </cfRule>
  </conditionalFormatting>
  <conditionalFormatting sqref="P28">
    <cfRule type="iconSet" priority="99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28">
    <cfRule type="iconSet" priority="98">
      <iconSet iconSet="3Arrows" showValue="0">
        <cfvo type="percent" val="0"/>
        <cfvo type="num" val="0"/>
        <cfvo type="num" val="0" gte="0"/>
      </iconSet>
    </cfRule>
  </conditionalFormatting>
  <conditionalFormatting sqref="P28">
    <cfRule type="iconSet" priority="96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97">
      <iconSet iconSet="3Arrows">
        <cfvo type="percent" val="0"/>
        <cfvo type="percent" val="33"/>
        <cfvo type="percent" val="67"/>
      </iconSet>
    </cfRule>
  </conditionalFormatting>
  <conditionalFormatting sqref="P28">
    <cfRule type="iconSet" priority="95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28">
    <cfRule type="iconSet" priority="94">
      <iconSet iconSet="3Arrows" showValue="0">
        <cfvo type="percent" val="0"/>
        <cfvo type="num" val="0"/>
        <cfvo type="num" val="0" gte="0"/>
      </iconSet>
    </cfRule>
  </conditionalFormatting>
  <conditionalFormatting sqref="P28">
    <cfRule type="iconSet" priority="92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93">
      <iconSet iconSet="3Arrows">
        <cfvo type="percent" val="0"/>
        <cfvo type="percent" val="33"/>
        <cfvo type="percent" val="67"/>
      </iconSet>
    </cfRule>
  </conditionalFormatting>
  <conditionalFormatting sqref="P28">
    <cfRule type="iconSet" priority="91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28">
    <cfRule type="iconSet" priority="90">
      <iconSet iconSet="3Arrows" showValue="0" reverse="1">
        <cfvo type="percent" val="0"/>
        <cfvo type="num" val="0"/>
        <cfvo type="num" val="0" gte="0"/>
      </iconSet>
    </cfRule>
  </conditionalFormatting>
  <conditionalFormatting sqref="P32">
    <cfRule type="iconSet" priority="89">
      <iconSet iconSet="3Arrows" showValue="0" reverse="1">
        <cfvo type="percent" val="0"/>
        <cfvo type="percent" val="#REF!"/>
        <cfvo type="percent" val="#REF!" gte="0"/>
      </iconSet>
    </cfRule>
  </conditionalFormatting>
  <conditionalFormatting sqref="P32">
    <cfRule type="iconSet" priority="87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88">
      <iconSet iconSet="3Arrows">
        <cfvo type="percent" val="0"/>
        <cfvo type="percent" val="33"/>
        <cfvo type="percent" val="67"/>
      </iconSet>
    </cfRule>
  </conditionalFormatting>
  <conditionalFormatting sqref="P32">
    <cfRule type="iconSet" priority="86">
      <iconSet iconSet="3Arrows" showValue="0" reverse="1">
        <cfvo type="percent" val="0"/>
        <cfvo type="percent" val="#REF!"/>
        <cfvo type="percent" val="#REF!" gte="0"/>
      </iconSet>
    </cfRule>
  </conditionalFormatting>
  <conditionalFormatting sqref="P32">
    <cfRule type="iconSet" priority="85">
      <iconSet iconSet="3Arrows" showValue="0">
        <cfvo type="percent" val="0"/>
        <cfvo type="num" val="0"/>
        <cfvo type="num" val="0" gte="0"/>
      </iconSet>
    </cfRule>
  </conditionalFormatting>
  <conditionalFormatting sqref="P32">
    <cfRule type="iconSet" priority="84">
      <iconSet iconSet="3Arrows" showValue="0" reverse="1">
        <cfvo type="percent" val="0"/>
        <cfvo type="num" val="0"/>
        <cfvo type="num" val="0" gte="0"/>
      </iconSet>
    </cfRule>
  </conditionalFormatting>
  <conditionalFormatting sqref="P32">
    <cfRule type="iconSet" priority="83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32">
    <cfRule type="iconSet" priority="81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82">
      <iconSet iconSet="3Arrows">
        <cfvo type="percent" val="0"/>
        <cfvo type="percent" val="33"/>
        <cfvo type="percent" val="67"/>
      </iconSet>
    </cfRule>
  </conditionalFormatting>
  <conditionalFormatting sqref="P32">
    <cfRule type="iconSet" priority="80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32">
    <cfRule type="iconSet" priority="79">
      <iconSet iconSet="3Arrows" showValue="0">
        <cfvo type="percent" val="0"/>
        <cfvo type="num" val="0"/>
        <cfvo type="num" val="0" gte="0"/>
      </iconSet>
    </cfRule>
  </conditionalFormatting>
  <conditionalFormatting sqref="P32">
    <cfRule type="iconSet" priority="77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78">
      <iconSet iconSet="3Arrows">
        <cfvo type="percent" val="0"/>
        <cfvo type="percent" val="33"/>
        <cfvo type="percent" val="67"/>
      </iconSet>
    </cfRule>
  </conditionalFormatting>
  <conditionalFormatting sqref="P32">
    <cfRule type="iconSet" priority="76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32">
    <cfRule type="iconSet" priority="75">
      <iconSet iconSet="3Arrows" showValue="0">
        <cfvo type="percent" val="0"/>
        <cfvo type="num" val="0"/>
        <cfvo type="num" val="0" gte="0"/>
      </iconSet>
    </cfRule>
  </conditionalFormatting>
  <conditionalFormatting sqref="P32">
    <cfRule type="iconSet" priority="74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32">
    <cfRule type="iconSet" priority="73">
      <iconSet iconSet="3Arrows" showValue="0">
        <cfvo type="percent" val="0"/>
        <cfvo type="num" val="0"/>
        <cfvo type="num" val="0" gte="0"/>
      </iconSet>
    </cfRule>
  </conditionalFormatting>
  <conditionalFormatting sqref="P32">
    <cfRule type="iconSet" priority="71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72">
      <iconSet iconSet="3Arrows">
        <cfvo type="percent" val="0"/>
        <cfvo type="percent" val="33"/>
        <cfvo type="percent" val="67"/>
      </iconSet>
    </cfRule>
  </conditionalFormatting>
  <conditionalFormatting sqref="P32">
    <cfRule type="iconSet" priority="70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32">
    <cfRule type="iconSet" priority="69">
      <iconSet iconSet="3Arrows" showValue="0">
        <cfvo type="percent" val="0"/>
        <cfvo type="num" val="0"/>
        <cfvo type="num" val="0" gte="0"/>
      </iconSet>
    </cfRule>
  </conditionalFormatting>
  <conditionalFormatting sqref="P32">
    <cfRule type="iconSet" priority="67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68">
      <iconSet iconSet="3Arrows">
        <cfvo type="percent" val="0"/>
        <cfvo type="percent" val="33"/>
        <cfvo type="percent" val="67"/>
      </iconSet>
    </cfRule>
  </conditionalFormatting>
  <conditionalFormatting sqref="P32">
    <cfRule type="iconSet" priority="66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32">
    <cfRule type="iconSet" priority="65">
      <iconSet iconSet="3Arrows" showValue="0" reverse="1">
        <cfvo type="percent" val="0"/>
        <cfvo type="num" val="0"/>
        <cfvo type="num" val="0" gte="0"/>
      </iconSet>
    </cfRule>
  </conditionalFormatting>
  <conditionalFormatting sqref="P30">
    <cfRule type="iconSet" priority="64">
      <iconSet iconSet="3Arrows" showValue="0" reverse="1">
        <cfvo type="percent" val="0"/>
        <cfvo type="percent" val="#REF!"/>
        <cfvo type="percent" val="#REF!" gte="0"/>
      </iconSet>
    </cfRule>
  </conditionalFormatting>
  <conditionalFormatting sqref="P30">
    <cfRule type="iconSet" priority="62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63">
      <iconSet iconSet="3Arrows">
        <cfvo type="percent" val="0"/>
        <cfvo type="percent" val="33"/>
        <cfvo type="percent" val="67"/>
      </iconSet>
    </cfRule>
  </conditionalFormatting>
  <conditionalFormatting sqref="P30">
    <cfRule type="iconSet" priority="61">
      <iconSet iconSet="3Arrows" showValue="0" reverse="1">
        <cfvo type="percent" val="0"/>
        <cfvo type="percent" val="#REF!"/>
        <cfvo type="percent" val="#REF!" gte="0"/>
      </iconSet>
    </cfRule>
  </conditionalFormatting>
  <conditionalFormatting sqref="P30">
    <cfRule type="iconSet" priority="60">
      <iconSet iconSet="3Arrows" showValue="0">
        <cfvo type="percent" val="0"/>
        <cfvo type="num" val="0"/>
        <cfvo type="num" val="0" gte="0"/>
      </iconSet>
    </cfRule>
  </conditionalFormatting>
  <conditionalFormatting sqref="P30">
    <cfRule type="iconSet" priority="59">
      <iconSet iconSet="3Arrows" showValue="0" reverse="1">
        <cfvo type="percent" val="0"/>
        <cfvo type="num" val="0"/>
        <cfvo type="num" val="0" gte="0"/>
      </iconSet>
    </cfRule>
  </conditionalFormatting>
  <conditionalFormatting sqref="P30">
    <cfRule type="iconSet" priority="58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30">
    <cfRule type="iconSet" priority="56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57">
      <iconSet iconSet="3Arrows">
        <cfvo type="percent" val="0"/>
        <cfvo type="percent" val="33"/>
        <cfvo type="percent" val="67"/>
      </iconSet>
    </cfRule>
  </conditionalFormatting>
  <conditionalFormatting sqref="P30">
    <cfRule type="iconSet" priority="55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30">
    <cfRule type="iconSet" priority="54">
      <iconSet iconSet="3Arrows" showValue="0">
        <cfvo type="percent" val="0"/>
        <cfvo type="num" val="0"/>
        <cfvo type="num" val="0" gte="0"/>
      </iconSet>
    </cfRule>
  </conditionalFormatting>
  <conditionalFormatting sqref="P30">
    <cfRule type="iconSet" priority="52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53">
      <iconSet iconSet="3Arrows">
        <cfvo type="percent" val="0"/>
        <cfvo type="percent" val="33"/>
        <cfvo type="percent" val="67"/>
      </iconSet>
    </cfRule>
  </conditionalFormatting>
  <conditionalFormatting sqref="P30">
    <cfRule type="iconSet" priority="51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30">
    <cfRule type="iconSet" priority="50">
      <iconSet iconSet="3Arrows" showValue="0">
        <cfvo type="percent" val="0"/>
        <cfvo type="num" val="0"/>
        <cfvo type="num" val="0" gte="0"/>
      </iconSet>
    </cfRule>
  </conditionalFormatting>
  <conditionalFormatting sqref="P30">
    <cfRule type="iconSet" priority="49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30">
    <cfRule type="iconSet" priority="48">
      <iconSet iconSet="3Arrows" showValue="0">
        <cfvo type="percent" val="0"/>
        <cfvo type="num" val="0"/>
        <cfvo type="num" val="0" gte="0"/>
      </iconSet>
    </cfRule>
  </conditionalFormatting>
  <conditionalFormatting sqref="P30">
    <cfRule type="iconSet" priority="46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47">
      <iconSet iconSet="3Arrows">
        <cfvo type="percent" val="0"/>
        <cfvo type="percent" val="33"/>
        <cfvo type="percent" val="67"/>
      </iconSet>
    </cfRule>
  </conditionalFormatting>
  <conditionalFormatting sqref="P30">
    <cfRule type="iconSet" priority="45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30">
    <cfRule type="iconSet" priority="44">
      <iconSet iconSet="3Arrows" showValue="0">
        <cfvo type="percent" val="0"/>
        <cfvo type="num" val="0"/>
        <cfvo type="num" val="0" gte="0"/>
      </iconSet>
    </cfRule>
  </conditionalFormatting>
  <conditionalFormatting sqref="P30">
    <cfRule type="iconSet" priority="42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43">
      <iconSet iconSet="3Arrows">
        <cfvo type="percent" val="0"/>
        <cfvo type="percent" val="33"/>
        <cfvo type="percent" val="67"/>
      </iconSet>
    </cfRule>
  </conditionalFormatting>
  <conditionalFormatting sqref="P30">
    <cfRule type="iconSet" priority="41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30">
    <cfRule type="iconSet" priority="40">
      <iconSet iconSet="3Arrows" showValue="0" reverse="1">
        <cfvo type="percent" val="0"/>
        <cfvo type="num" val="0"/>
        <cfvo type="num" val="0" gte="0"/>
      </iconSet>
    </cfRule>
  </conditionalFormatting>
  <conditionalFormatting sqref="P35">
    <cfRule type="iconSet" priority="39">
      <iconSet iconSet="3Arrows" showValue="0" reverse="1">
        <cfvo type="percent" val="0"/>
        <cfvo type="num" val="0"/>
        <cfvo type="num" val="0" gte="0"/>
      </iconSet>
    </cfRule>
  </conditionalFormatting>
  <conditionalFormatting sqref="P35">
    <cfRule type="iconSet" priority="38">
      <iconSet iconSet="3Arrows" showValue="0" reverse="1">
        <cfvo type="percent" val="0"/>
        <cfvo type="percent" val="#REF!"/>
        <cfvo type="percent" val="#REF!" gte="0"/>
      </iconSet>
    </cfRule>
  </conditionalFormatting>
  <conditionalFormatting sqref="P35">
    <cfRule type="iconSet" priority="36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37">
      <iconSet iconSet="3Arrows">
        <cfvo type="percent" val="0"/>
        <cfvo type="percent" val="33"/>
        <cfvo type="percent" val="67"/>
      </iconSet>
    </cfRule>
  </conditionalFormatting>
  <conditionalFormatting sqref="P35">
    <cfRule type="iconSet" priority="35">
      <iconSet iconSet="3Arrows" showValue="0" reverse="1">
        <cfvo type="percent" val="0"/>
        <cfvo type="percent" val="#REF!"/>
        <cfvo type="percent" val="#REF!" gte="0"/>
      </iconSet>
    </cfRule>
  </conditionalFormatting>
  <conditionalFormatting sqref="P35">
    <cfRule type="iconSet" priority="34">
      <iconSet iconSet="3Arrows" showValue="0">
        <cfvo type="percent" val="0"/>
        <cfvo type="num" val="0"/>
        <cfvo type="num" val="0" gte="0"/>
      </iconSet>
    </cfRule>
  </conditionalFormatting>
  <conditionalFormatting sqref="P35">
    <cfRule type="iconSet" priority="33">
      <iconSet iconSet="3Arrows" showValue="0" reverse="1">
        <cfvo type="percent" val="0"/>
        <cfvo type="num" val="0"/>
        <cfvo type="num" val="0" gte="0"/>
      </iconSet>
    </cfRule>
  </conditionalFormatting>
  <conditionalFormatting sqref="P35">
    <cfRule type="iconSet" priority="32">
      <iconSet iconSet="3Arrows" showValue="0" reverse="1">
        <cfvo type="percent" val="0"/>
        <cfvo type="num" val="0"/>
        <cfvo type="num" val="0" gte="0"/>
      </iconSet>
    </cfRule>
  </conditionalFormatting>
  <conditionalFormatting sqref="P35">
    <cfRule type="iconSet" priority="31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35">
    <cfRule type="iconSet" priority="29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30">
      <iconSet iconSet="3Arrows">
        <cfvo type="percent" val="0"/>
        <cfvo type="percent" val="33"/>
        <cfvo type="percent" val="67"/>
      </iconSet>
    </cfRule>
  </conditionalFormatting>
  <conditionalFormatting sqref="P35">
    <cfRule type="iconSet" priority="28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35">
    <cfRule type="iconSet" priority="27">
      <iconSet iconSet="3Arrows" showValue="0">
        <cfvo type="percent" val="0"/>
        <cfvo type="num" val="0"/>
        <cfvo type="num" val="0" gte="0"/>
      </iconSet>
    </cfRule>
  </conditionalFormatting>
  <conditionalFormatting sqref="P35">
    <cfRule type="iconSet" priority="25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26">
      <iconSet iconSet="3Arrows">
        <cfvo type="percent" val="0"/>
        <cfvo type="percent" val="33"/>
        <cfvo type="percent" val="67"/>
      </iconSet>
    </cfRule>
  </conditionalFormatting>
  <conditionalFormatting sqref="P35">
    <cfRule type="iconSet" priority="24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35">
    <cfRule type="iconSet" priority="23">
      <iconSet iconSet="3Arrows" showValue="0">
        <cfvo type="percent" val="0"/>
        <cfvo type="num" val="0"/>
        <cfvo type="num" val="0" gte="0"/>
      </iconSet>
    </cfRule>
  </conditionalFormatting>
  <conditionalFormatting sqref="P35">
    <cfRule type="iconSet" priority="22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35">
    <cfRule type="iconSet" priority="21">
      <iconSet iconSet="3Arrows" showValue="0">
        <cfvo type="percent" val="0"/>
        <cfvo type="num" val="0"/>
        <cfvo type="num" val="0" gte="0"/>
      </iconSet>
    </cfRule>
  </conditionalFormatting>
  <conditionalFormatting sqref="P35">
    <cfRule type="iconSet" priority="19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P35">
    <cfRule type="iconSet" priority="18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35">
    <cfRule type="iconSet" priority="17">
      <iconSet iconSet="3Arrows" showValue="0">
        <cfvo type="percent" val="0"/>
        <cfvo type="num" val="0"/>
        <cfvo type="num" val="0" gte="0"/>
      </iconSet>
    </cfRule>
  </conditionalFormatting>
  <conditionalFormatting sqref="P35">
    <cfRule type="iconSet" priority="15">
      <iconSet iconSet="5ArrowsGray">
        <cfvo type="percent" val="0"/>
        <cfvo type="percent" val="20"/>
        <cfvo type="percent" val="40"/>
        <cfvo type="percent" val="60"/>
        <cfvo type="percent" val="80"/>
      </iconSet>
    </cfRule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P35">
    <cfRule type="iconSet" priority="14">
      <iconSet iconSet="3Arrows" showValue="0" reverse="1">
        <cfvo type="percent" val="0"/>
        <cfvo type="percent" val="$P$11"/>
        <cfvo type="percent" val="$P$11" gte="0"/>
      </iconSet>
    </cfRule>
  </conditionalFormatting>
  <conditionalFormatting sqref="P35">
    <cfRule type="iconSet" priority="13">
      <iconSet iconSet="3Arrows" showValue="0" reverse="1">
        <cfvo type="percent" val="0"/>
        <cfvo type="num" val="0"/>
        <cfvo type="num" val="0" gte="0"/>
      </iconSet>
    </cfRule>
  </conditionalFormatting>
  <conditionalFormatting sqref="J24">
    <cfRule type="cellIs" dxfId="287" priority="11" operator="greaterThan">
      <formula>$C$26</formula>
    </cfRule>
    <cfRule type="cellIs" dxfId="286" priority="12" operator="lessThanOrEqual">
      <formula>$C$26</formula>
    </cfRule>
  </conditionalFormatting>
  <conditionalFormatting sqref="J24">
    <cfRule type="cellIs" dxfId="285" priority="10" operator="equal">
      <formula>$R$1</formula>
    </cfRule>
  </conditionalFormatting>
  <conditionalFormatting sqref="J24:L24">
    <cfRule type="cellIs" dxfId="284" priority="8" operator="greaterThan">
      <formula>$C$16</formula>
    </cfRule>
    <cfRule type="cellIs" dxfId="283" priority="9" operator="lessThanOrEqual">
      <formula>$C$16</formula>
    </cfRule>
  </conditionalFormatting>
  <conditionalFormatting sqref="J24:L24">
    <cfRule type="cellIs" dxfId="282" priority="7" operator="equal">
      <formula>$R$1</formula>
    </cfRule>
  </conditionalFormatting>
  <conditionalFormatting sqref="J24">
    <cfRule type="cellIs" dxfId="281" priority="5" operator="greaterThan">
      <formula>$C$14</formula>
    </cfRule>
    <cfRule type="cellIs" dxfId="280" priority="6" operator="lessThanOrEqual">
      <formula>$C$14</formula>
    </cfRule>
  </conditionalFormatting>
  <conditionalFormatting sqref="M31">
    <cfRule type="cellIs" dxfId="279" priority="3" operator="greaterThan">
      <formula>$C$14</formula>
    </cfRule>
    <cfRule type="cellIs" dxfId="278" priority="4" operator="lessThanOrEqual">
      <formula>$C$14</formula>
    </cfRule>
  </conditionalFormatting>
  <conditionalFormatting sqref="M33">
    <cfRule type="cellIs" dxfId="3" priority="1" operator="greaterThan">
      <formula>$C$14</formula>
    </cfRule>
    <cfRule type="cellIs" dxfId="2" priority="2" operator="lessThanOrEqual">
      <formula>$C$14</formula>
    </cfRule>
  </conditionalFormatting>
  <pageMargins left="0.39370078740157483" right="0.39370078740157483" top="0.39370078740157483" bottom="0.39370078740157483" header="0.39370078740157483" footer="0.39370078740157483"/>
  <pageSetup paperSize="9" orientation="landscape" r:id="rId1"/>
  <drawing r:id="rId2"/>
  <legacyDrawing r:id="rId3"/>
  <oleObjects>
    <oleObject progId="Word.Picture.8" shapeId="2049" r:id="rId4"/>
    <oleObject progId="Word.Picture.8" shapeId="2050" r:id="rId5"/>
  </oleObjects>
</worksheet>
</file>

<file path=xl/worksheets/sheet3.xml><?xml version="1.0" encoding="utf-8"?>
<worksheet xmlns="http://schemas.openxmlformats.org/spreadsheetml/2006/main" xmlns:r="http://schemas.openxmlformats.org/officeDocument/2006/relationships">
  <dimension ref="A1:AD86"/>
  <sheetViews>
    <sheetView topLeftCell="A4" zoomScale="80" zoomScaleNormal="80" workbookViewId="0">
      <pane ySplit="5" topLeftCell="A41" activePane="bottomLeft" state="frozen"/>
      <selection activeCell="A4" sqref="A4"/>
      <selection pane="bottomLeft" activeCell="C51" sqref="C51"/>
    </sheetView>
  </sheetViews>
  <sheetFormatPr baseColWidth="10" defaultRowHeight="12.75"/>
  <cols>
    <col min="1" max="1" width="7.42578125" style="21" customWidth="1"/>
    <col min="2" max="2" width="13.140625" style="21" customWidth="1"/>
    <col min="3" max="3" width="18.7109375" style="21" customWidth="1"/>
    <col min="4" max="4" width="13.7109375" style="21" customWidth="1"/>
    <col min="5" max="5" width="50.85546875" style="21" customWidth="1"/>
    <col min="6" max="6" width="36.85546875" style="21" customWidth="1"/>
    <col min="7" max="7" width="56.5703125" style="21" bestFit="1" customWidth="1"/>
    <col min="8" max="8" width="10.28515625" style="21" customWidth="1"/>
    <col min="9" max="9" width="13.140625" style="80" bestFit="1" customWidth="1"/>
    <col min="10" max="10" width="11.85546875" style="32" customWidth="1"/>
    <col min="11" max="12" width="5" style="21" customWidth="1"/>
    <col min="13" max="13" width="5" style="81" customWidth="1"/>
    <col min="14" max="14" width="5" style="21" customWidth="1"/>
    <col min="15" max="15" width="15.42578125" style="21" customWidth="1"/>
    <col min="16" max="16" width="13.42578125" style="21" customWidth="1"/>
    <col min="17" max="17" width="54.140625" style="21" bestFit="1" customWidth="1"/>
    <col min="18" max="18" width="20.5703125" style="21" customWidth="1"/>
    <col min="19" max="19" width="16.42578125" style="21" customWidth="1"/>
    <col min="20" max="20" width="6.42578125" style="21" hidden="1" customWidth="1"/>
    <col min="21" max="21" width="18.42578125" style="21" hidden="1" customWidth="1"/>
    <col min="22" max="23" width="3.42578125" style="21" customWidth="1"/>
    <col min="24" max="27" width="3.42578125" style="21" hidden="1" customWidth="1"/>
    <col min="28" max="46" width="3.42578125" style="21" customWidth="1"/>
    <col min="47" max="16384" width="11.42578125" style="21"/>
  </cols>
  <sheetData>
    <row r="1" spans="1:30" ht="68.849999999999994" customHeight="1" thickBot="1">
      <c r="A1" s="286"/>
      <c r="B1" s="287"/>
      <c r="C1" s="287"/>
      <c r="D1" s="288"/>
      <c r="E1" s="289" t="s">
        <v>31</v>
      </c>
      <c r="F1" s="290"/>
      <c r="G1" s="290"/>
      <c r="H1" s="290"/>
      <c r="I1" s="290"/>
      <c r="J1" s="290"/>
      <c r="K1" s="290"/>
      <c r="L1" s="290"/>
      <c r="M1" s="290"/>
      <c r="N1" s="290"/>
      <c r="O1" s="291"/>
      <c r="P1" s="292"/>
      <c r="Q1" s="293"/>
      <c r="R1" s="294"/>
    </row>
    <row r="2" spans="1:30" ht="19.149999999999999" customHeight="1" thickBot="1">
      <c r="A2" s="22"/>
      <c r="B2" s="23"/>
      <c r="C2" s="23"/>
      <c r="D2" s="23"/>
      <c r="E2" s="23"/>
      <c r="F2" s="23"/>
      <c r="G2" s="24"/>
      <c r="H2" s="24"/>
      <c r="I2" s="25"/>
      <c r="J2" s="24"/>
      <c r="K2" s="24"/>
      <c r="L2" s="24"/>
      <c r="M2" s="24"/>
      <c r="N2" s="24"/>
      <c r="O2" s="24"/>
      <c r="P2" s="26"/>
      <c r="Q2" s="26"/>
      <c r="R2" s="27"/>
    </row>
    <row r="3" spans="1:30" ht="28.5" customHeight="1">
      <c r="A3" s="295" t="s">
        <v>32</v>
      </c>
      <c r="B3" s="296"/>
      <c r="C3" s="296"/>
      <c r="D3" s="296"/>
      <c r="E3" s="296"/>
      <c r="F3" s="296"/>
      <c r="G3" s="297"/>
      <c r="H3" s="298" t="s">
        <v>33</v>
      </c>
      <c r="I3" s="299"/>
      <c r="J3" s="300"/>
      <c r="K3" s="28"/>
      <c r="L3" s="29"/>
      <c r="M3" s="29"/>
      <c r="N3" s="30"/>
      <c r="O3" s="301" t="s">
        <v>34</v>
      </c>
      <c r="P3" s="302"/>
      <c r="Q3" s="31">
        <f ca="1">+Z8</f>
        <v>3</v>
      </c>
      <c r="R3" s="27"/>
      <c r="S3" s="32"/>
    </row>
    <row r="4" spans="1:30" ht="19.5" customHeight="1">
      <c r="A4" s="278" t="s">
        <v>184</v>
      </c>
      <c r="B4" s="279"/>
      <c r="C4" s="279"/>
      <c r="D4" s="279"/>
      <c r="E4" s="279"/>
      <c r="F4" s="279"/>
      <c r="G4" s="280"/>
      <c r="H4" s="281" t="s">
        <v>36</v>
      </c>
      <c r="I4" s="282"/>
      <c r="J4" s="283"/>
      <c r="K4" s="33"/>
      <c r="L4" s="34"/>
      <c r="M4" s="35"/>
      <c r="N4" s="36"/>
      <c r="O4" s="276" t="s">
        <v>37</v>
      </c>
      <c r="P4" s="277"/>
      <c r="Q4" s="37">
        <f>Y8</f>
        <v>30</v>
      </c>
      <c r="R4" s="27"/>
      <c r="S4" s="32"/>
    </row>
    <row r="5" spans="1:30" ht="19.5" customHeight="1">
      <c r="A5" s="278" t="s">
        <v>185</v>
      </c>
      <c r="B5" s="279"/>
      <c r="C5" s="279"/>
      <c r="D5" s="279"/>
      <c r="E5" s="279"/>
      <c r="F5" s="279"/>
      <c r="G5" s="280"/>
      <c r="H5" s="281" t="s">
        <v>39</v>
      </c>
      <c r="I5" s="282"/>
      <c r="J5" s="283"/>
      <c r="K5" s="33"/>
      <c r="L5" s="34"/>
      <c r="M5" s="34"/>
      <c r="N5" s="36"/>
      <c r="O5" s="284" t="s">
        <v>40</v>
      </c>
      <c r="P5" s="285"/>
      <c r="Q5" s="38">
        <f ca="1">IF(ISERR(Q4/(Q3+Q4)),"",(Q4/(Q3+Q4)))</f>
        <v>0.90909090909090906</v>
      </c>
      <c r="R5" s="27"/>
      <c r="S5" s="32"/>
    </row>
    <row r="6" spans="1:30" ht="19.5" customHeight="1" thickBot="1">
      <c r="A6" s="303"/>
      <c r="B6" s="304"/>
      <c r="C6" s="304"/>
      <c r="D6" s="304"/>
      <c r="E6" s="304"/>
      <c r="F6" s="304"/>
      <c r="G6" s="305"/>
      <c r="H6" s="306" t="s">
        <v>41</v>
      </c>
      <c r="I6" s="307"/>
      <c r="J6" s="308"/>
      <c r="K6" s="39"/>
      <c r="L6" s="40"/>
      <c r="M6" s="40"/>
      <c r="N6" s="41"/>
      <c r="O6" s="26"/>
      <c r="P6" s="26"/>
      <c r="Q6" s="26"/>
      <c r="R6" s="27"/>
    </row>
    <row r="7" spans="1:30" ht="19.5" customHeight="1">
      <c r="A7" s="42"/>
      <c r="B7" s="26"/>
      <c r="C7" s="26"/>
      <c r="D7" s="26"/>
      <c r="E7" s="26"/>
      <c r="F7" s="26"/>
      <c r="G7" s="26"/>
      <c r="H7" s="26"/>
      <c r="I7" s="43"/>
      <c r="J7" s="44"/>
      <c r="K7" s="45"/>
      <c r="L7" s="45"/>
      <c r="M7" s="45"/>
      <c r="N7" s="45"/>
      <c r="O7" s="26"/>
      <c r="P7" s="26"/>
      <c r="Q7" s="26"/>
      <c r="R7" s="27"/>
    </row>
    <row r="8" spans="1:30" ht="67.5" customHeight="1">
      <c r="A8" s="46" t="s">
        <v>42</v>
      </c>
      <c r="B8" s="47" t="s">
        <v>43</v>
      </c>
      <c r="C8" s="47" t="s">
        <v>44</v>
      </c>
      <c r="D8" s="48" t="s">
        <v>45</v>
      </c>
      <c r="E8" s="48" t="s">
        <v>46</v>
      </c>
      <c r="F8" s="48" t="s">
        <v>47</v>
      </c>
      <c r="G8" s="48" t="s">
        <v>48</v>
      </c>
      <c r="H8" s="48" t="s">
        <v>49</v>
      </c>
      <c r="I8" s="48" t="s">
        <v>50</v>
      </c>
      <c r="J8" s="48" t="s">
        <v>51</v>
      </c>
      <c r="K8" s="309" t="s">
        <v>52</v>
      </c>
      <c r="L8" s="310"/>
      <c r="M8" s="310"/>
      <c r="N8" s="311"/>
      <c r="O8" s="48" t="s">
        <v>53</v>
      </c>
      <c r="P8" s="49" t="s">
        <v>54</v>
      </c>
      <c r="Q8" s="50" t="s">
        <v>55</v>
      </c>
      <c r="R8" s="48" t="s">
        <v>56</v>
      </c>
      <c r="Y8" s="51">
        <f>SUM(Y9:Y110)</f>
        <v>30</v>
      </c>
      <c r="Z8" s="51">
        <f ca="1">SUM(Z9:Z110)</f>
        <v>3</v>
      </c>
    </row>
    <row r="9" spans="1:30" s="61" customFormat="1" ht="43.5" customHeight="1">
      <c r="A9" s="52">
        <v>1</v>
      </c>
      <c r="B9" s="53">
        <v>43978</v>
      </c>
      <c r="C9" s="54" t="s">
        <v>87</v>
      </c>
      <c r="D9" s="55" t="s">
        <v>88</v>
      </c>
      <c r="E9" s="55" t="s">
        <v>89</v>
      </c>
      <c r="F9" s="55" t="s">
        <v>90</v>
      </c>
      <c r="G9" s="56" t="s">
        <v>81</v>
      </c>
      <c r="H9" s="57" t="s">
        <v>82</v>
      </c>
      <c r="I9" s="58">
        <v>43978</v>
      </c>
      <c r="J9" s="57" t="s">
        <v>57</v>
      </c>
      <c r="K9" s="57">
        <v>1</v>
      </c>
      <c r="L9" s="57">
        <v>1</v>
      </c>
      <c r="M9" s="57">
        <v>1</v>
      </c>
      <c r="N9" s="57">
        <v>1</v>
      </c>
      <c r="O9" s="59">
        <v>1</v>
      </c>
      <c r="P9" s="134">
        <v>43978</v>
      </c>
      <c r="Q9" s="135" t="s">
        <v>83</v>
      </c>
      <c r="R9" s="60" t="s">
        <v>84</v>
      </c>
      <c r="Y9" s="61">
        <f>IF(L9=1,1,"")</f>
        <v>1</v>
      </c>
      <c r="Z9" s="62" t="str">
        <f ca="1">IF(AND(TODAY()-I9&gt;0,L9="",I9&gt;0),1,"")</f>
        <v/>
      </c>
    </row>
    <row r="10" spans="1:30" ht="43.5" customHeight="1">
      <c r="A10" s="52">
        <v>2</v>
      </c>
      <c r="B10" s="53">
        <v>43979</v>
      </c>
      <c r="C10" s="54" t="s">
        <v>87</v>
      </c>
      <c r="D10" s="55" t="s">
        <v>88</v>
      </c>
      <c r="E10" s="55" t="s">
        <v>89</v>
      </c>
      <c r="F10" s="55" t="s">
        <v>90</v>
      </c>
      <c r="G10" s="56" t="s">
        <v>85</v>
      </c>
      <c r="H10" s="57" t="s">
        <v>95</v>
      </c>
      <c r="I10" s="58">
        <v>43979</v>
      </c>
      <c r="J10" s="57" t="s">
        <v>57</v>
      </c>
      <c r="K10" s="57">
        <v>1</v>
      </c>
      <c r="L10" s="57">
        <v>1</v>
      </c>
      <c r="M10" s="57">
        <v>1</v>
      </c>
      <c r="N10" s="57">
        <v>1</v>
      </c>
      <c r="O10" s="59">
        <v>1</v>
      </c>
      <c r="P10" s="134">
        <v>43979</v>
      </c>
      <c r="Q10" s="56" t="s">
        <v>83</v>
      </c>
      <c r="R10" s="60" t="s">
        <v>84</v>
      </c>
      <c r="Y10" s="61">
        <f t="shared" ref="Y10:Y83" si="0">IF(L10=1,1,"")</f>
        <v>1</v>
      </c>
      <c r="Z10" s="62" t="str">
        <f ca="1">IF(AND(TODAY()-I10&gt;0,L10="",I10&gt;0),1,"")</f>
        <v/>
      </c>
    </row>
    <row r="11" spans="1:30" ht="43.5" customHeight="1">
      <c r="A11" s="52">
        <v>3</v>
      </c>
      <c r="B11" s="53">
        <v>43959</v>
      </c>
      <c r="C11" s="54" t="s">
        <v>87</v>
      </c>
      <c r="D11" s="55" t="s">
        <v>88</v>
      </c>
      <c r="E11" s="55" t="s">
        <v>89</v>
      </c>
      <c r="F11" s="55" t="s">
        <v>90</v>
      </c>
      <c r="G11" s="63" t="s">
        <v>81</v>
      </c>
      <c r="H11" s="57" t="s">
        <v>82</v>
      </c>
      <c r="I11" s="58">
        <v>43990</v>
      </c>
      <c r="J11" s="57" t="s">
        <v>57</v>
      </c>
      <c r="K11" s="57">
        <v>1</v>
      </c>
      <c r="L11" s="57">
        <v>1</v>
      </c>
      <c r="M11" s="57">
        <v>1</v>
      </c>
      <c r="N11" s="57">
        <v>1</v>
      </c>
      <c r="O11" s="59">
        <v>1</v>
      </c>
      <c r="P11" s="134">
        <v>43990</v>
      </c>
      <c r="Q11" s="136" t="s">
        <v>83</v>
      </c>
      <c r="R11" s="60" t="s">
        <v>84</v>
      </c>
      <c r="Y11" s="61">
        <f t="shared" si="0"/>
        <v>1</v>
      </c>
      <c r="Z11" s="62" t="str">
        <f ca="1">IF(AND(TODAY()-I11&gt;0,L11="",I11&gt;0),1,"")</f>
        <v/>
      </c>
      <c r="AD11" s="51"/>
    </row>
    <row r="12" spans="1:30" ht="43.5" customHeight="1">
      <c r="A12" s="52">
        <v>4</v>
      </c>
      <c r="B12" s="53">
        <v>43960</v>
      </c>
      <c r="C12" s="54" t="s">
        <v>87</v>
      </c>
      <c r="D12" s="55" t="s">
        <v>88</v>
      </c>
      <c r="E12" s="55" t="s">
        <v>89</v>
      </c>
      <c r="F12" s="55" t="s">
        <v>90</v>
      </c>
      <c r="G12" s="64" t="s">
        <v>85</v>
      </c>
      <c r="H12" s="57" t="s">
        <v>95</v>
      </c>
      <c r="I12" s="58">
        <v>43991</v>
      </c>
      <c r="J12" s="57" t="s">
        <v>57</v>
      </c>
      <c r="K12" s="57">
        <v>1</v>
      </c>
      <c r="L12" s="57">
        <v>1</v>
      </c>
      <c r="M12" s="57">
        <v>1</v>
      </c>
      <c r="N12" s="57">
        <v>1</v>
      </c>
      <c r="O12" s="59">
        <v>1</v>
      </c>
      <c r="P12" s="134">
        <v>43991</v>
      </c>
      <c r="Q12" s="56" t="s">
        <v>83</v>
      </c>
      <c r="R12" s="60" t="s">
        <v>84</v>
      </c>
      <c r="Y12" s="61">
        <f t="shared" si="0"/>
        <v>1</v>
      </c>
      <c r="Z12" s="62" t="str">
        <f t="shared" ref="Z12:Z85" ca="1" si="1">IF(AND(TODAY()-I12&gt;0,L12="",I12&gt;0),1,"")</f>
        <v/>
      </c>
    </row>
    <row r="13" spans="1:30" ht="44.25" customHeight="1">
      <c r="A13" s="52">
        <v>5</v>
      </c>
      <c r="B13" s="53">
        <v>43994</v>
      </c>
      <c r="C13" s="265" t="s">
        <v>91</v>
      </c>
      <c r="D13" s="265" t="s">
        <v>88</v>
      </c>
      <c r="E13" s="267" t="s">
        <v>92</v>
      </c>
      <c r="F13" s="267" t="s">
        <v>93</v>
      </c>
      <c r="G13" s="65" t="s">
        <v>94</v>
      </c>
      <c r="H13" s="130" t="s">
        <v>96</v>
      </c>
      <c r="I13" s="67">
        <v>43999</v>
      </c>
      <c r="J13" s="57" t="s">
        <v>57</v>
      </c>
      <c r="K13" s="57">
        <v>1</v>
      </c>
      <c r="L13" s="57">
        <v>1</v>
      </c>
      <c r="M13" s="57">
        <v>1</v>
      </c>
      <c r="N13" s="57">
        <v>1</v>
      </c>
      <c r="O13" s="59">
        <f t="shared" ref="O13:O29" si="2">(N13+K13+L13+M13)*0.25</f>
        <v>1</v>
      </c>
      <c r="P13" s="68">
        <v>44019</v>
      </c>
      <c r="Q13" s="271" t="s">
        <v>131</v>
      </c>
      <c r="R13" s="60" t="s">
        <v>84</v>
      </c>
      <c r="Y13" s="61">
        <f t="shared" si="0"/>
        <v>1</v>
      </c>
      <c r="Z13" s="62" t="str">
        <f t="shared" ca="1" si="1"/>
        <v/>
      </c>
    </row>
    <row r="14" spans="1:30" ht="44.25" customHeight="1">
      <c r="A14" s="52">
        <v>6</v>
      </c>
      <c r="B14" s="53">
        <v>43994</v>
      </c>
      <c r="C14" s="275"/>
      <c r="D14" s="275"/>
      <c r="E14" s="274"/>
      <c r="F14" s="274"/>
      <c r="G14" s="65" t="s">
        <v>130</v>
      </c>
      <c r="H14" s="146" t="s">
        <v>96</v>
      </c>
      <c r="I14" s="67">
        <v>44088</v>
      </c>
      <c r="J14" s="57" t="s">
        <v>58</v>
      </c>
      <c r="K14" s="57">
        <v>1</v>
      </c>
      <c r="L14" s="57">
        <v>1</v>
      </c>
      <c r="M14" s="57">
        <v>1</v>
      </c>
      <c r="N14" s="57">
        <v>1</v>
      </c>
      <c r="O14" s="59">
        <f t="shared" ref="O14" si="3">(N14+K14+L14+M14)*0.25</f>
        <v>1</v>
      </c>
      <c r="P14" s="68">
        <v>44088</v>
      </c>
      <c r="Q14" s="272"/>
      <c r="R14" s="60" t="s">
        <v>84</v>
      </c>
      <c r="Y14" s="61"/>
      <c r="Z14" s="62"/>
    </row>
    <row r="15" spans="1:30" ht="45" customHeight="1">
      <c r="A15" s="52">
        <v>7</v>
      </c>
      <c r="B15" s="53">
        <v>44005</v>
      </c>
      <c r="C15" s="266"/>
      <c r="D15" s="266"/>
      <c r="E15" s="268"/>
      <c r="F15" s="268"/>
      <c r="G15" s="65" t="s">
        <v>97</v>
      </c>
      <c r="H15" s="130" t="s">
        <v>96</v>
      </c>
      <c r="I15" s="67">
        <v>44005</v>
      </c>
      <c r="J15" s="57" t="s">
        <v>57</v>
      </c>
      <c r="K15" s="57">
        <v>1</v>
      </c>
      <c r="L15" s="57">
        <v>1</v>
      </c>
      <c r="M15" s="57">
        <v>1</v>
      </c>
      <c r="N15" s="57">
        <v>1</v>
      </c>
      <c r="O15" s="59">
        <f t="shared" si="2"/>
        <v>1</v>
      </c>
      <c r="P15" s="68">
        <v>44019</v>
      </c>
      <c r="Q15" s="273"/>
      <c r="R15" s="60" t="s">
        <v>84</v>
      </c>
      <c r="Y15" s="61">
        <f t="shared" si="0"/>
        <v>1</v>
      </c>
      <c r="Z15" s="62" t="str">
        <f t="shared" ca="1" si="1"/>
        <v/>
      </c>
    </row>
    <row r="16" spans="1:30" ht="43.5" customHeight="1">
      <c r="A16" s="52">
        <v>8</v>
      </c>
      <c r="B16" s="53">
        <v>44012</v>
      </c>
      <c r="C16" s="265" t="s">
        <v>91</v>
      </c>
      <c r="D16" s="265" t="s">
        <v>88</v>
      </c>
      <c r="E16" s="267" t="s">
        <v>98</v>
      </c>
      <c r="F16" s="267" t="s">
        <v>101</v>
      </c>
      <c r="G16" s="65" t="s">
        <v>99</v>
      </c>
      <c r="H16" s="130" t="s">
        <v>86</v>
      </c>
      <c r="I16" s="53">
        <v>44033</v>
      </c>
      <c r="J16" s="57" t="s">
        <v>58</v>
      </c>
      <c r="K16" s="57">
        <v>1</v>
      </c>
      <c r="L16" s="57">
        <v>1</v>
      </c>
      <c r="M16" s="57">
        <v>1</v>
      </c>
      <c r="N16" s="57">
        <v>1</v>
      </c>
      <c r="O16" s="59">
        <f t="shared" si="2"/>
        <v>1</v>
      </c>
      <c r="P16" s="68"/>
      <c r="Q16" s="137" t="s">
        <v>103</v>
      </c>
      <c r="R16" s="60" t="s">
        <v>84</v>
      </c>
      <c r="Y16" s="61">
        <f t="shared" si="0"/>
        <v>1</v>
      </c>
      <c r="Z16" s="62" t="str">
        <f t="shared" ca="1" si="1"/>
        <v/>
      </c>
    </row>
    <row r="17" spans="1:26" ht="46.5" customHeight="1">
      <c r="A17" s="52">
        <v>9</v>
      </c>
      <c r="B17" s="53">
        <v>44012</v>
      </c>
      <c r="C17" s="266"/>
      <c r="D17" s="266"/>
      <c r="E17" s="268"/>
      <c r="F17" s="268"/>
      <c r="G17" s="65" t="s">
        <v>100</v>
      </c>
      <c r="H17" s="130" t="s">
        <v>86</v>
      </c>
      <c r="I17" s="53">
        <v>44019</v>
      </c>
      <c r="J17" s="57" t="s">
        <v>57</v>
      </c>
      <c r="K17" s="57">
        <v>1</v>
      </c>
      <c r="L17" s="57">
        <v>1</v>
      </c>
      <c r="M17" s="57">
        <v>1</v>
      </c>
      <c r="N17" s="57">
        <v>1</v>
      </c>
      <c r="O17" s="59">
        <f t="shared" si="2"/>
        <v>1</v>
      </c>
      <c r="P17" s="68"/>
      <c r="Q17" s="77" t="s">
        <v>102</v>
      </c>
      <c r="R17" s="60" t="s">
        <v>84</v>
      </c>
      <c r="Y17" s="61">
        <f t="shared" si="0"/>
        <v>1</v>
      </c>
      <c r="Z17" s="62" t="str">
        <f t="shared" ca="1" si="1"/>
        <v/>
      </c>
    </row>
    <row r="18" spans="1:26" ht="43.5" customHeight="1">
      <c r="A18" s="52">
        <v>10</v>
      </c>
      <c r="B18" s="53">
        <v>44012</v>
      </c>
      <c r="C18" s="265" t="s">
        <v>91</v>
      </c>
      <c r="D18" s="265" t="s">
        <v>88</v>
      </c>
      <c r="E18" s="267" t="s">
        <v>104</v>
      </c>
      <c r="F18" s="267" t="s">
        <v>101</v>
      </c>
      <c r="G18" s="65" t="s">
        <v>99</v>
      </c>
      <c r="H18" s="131" t="s">
        <v>86</v>
      </c>
      <c r="I18" s="53">
        <v>44033</v>
      </c>
      <c r="J18" s="57" t="s">
        <v>58</v>
      </c>
      <c r="K18" s="57">
        <v>1</v>
      </c>
      <c r="L18" s="57">
        <v>1</v>
      </c>
      <c r="M18" s="57">
        <v>1</v>
      </c>
      <c r="N18" s="57">
        <v>1</v>
      </c>
      <c r="O18" s="59">
        <f t="shared" ref="O18:O19" si="4">(N18+K18+L18+M18)*0.25</f>
        <v>1</v>
      </c>
      <c r="P18" s="68"/>
      <c r="Q18" s="137" t="s">
        <v>103</v>
      </c>
      <c r="R18" s="60" t="s">
        <v>84</v>
      </c>
      <c r="Y18" s="61">
        <f t="shared" ref="Y18:Y19" si="5">IF(L18=1,1,"")</f>
        <v>1</v>
      </c>
      <c r="Z18" s="62" t="str">
        <f t="shared" ref="Z18:Z19" ca="1" si="6">IF(AND(TODAY()-I18&gt;0,L18="",I18&gt;0),1,"")</f>
        <v/>
      </c>
    </row>
    <row r="19" spans="1:26" ht="46.5" customHeight="1">
      <c r="A19" s="52">
        <v>11</v>
      </c>
      <c r="B19" s="53">
        <v>44012</v>
      </c>
      <c r="C19" s="266"/>
      <c r="D19" s="266"/>
      <c r="E19" s="268"/>
      <c r="F19" s="268"/>
      <c r="G19" s="65" t="s">
        <v>100</v>
      </c>
      <c r="H19" s="131" t="s">
        <v>86</v>
      </c>
      <c r="I19" s="53">
        <v>44019</v>
      </c>
      <c r="J19" s="57" t="s">
        <v>57</v>
      </c>
      <c r="K19" s="57">
        <v>1</v>
      </c>
      <c r="L19" s="57">
        <v>1</v>
      </c>
      <c r="M19" s="57">
        <v>1</v>
      </c>
      <c r="N19" s="57">
        <v>1</v>
      </c>
      <c r="O19" s="59">
        <f t="shared" si="4"/>
        <v>1</v>
      </c>
      <c r="P19" s="68"/>
      <c r="Q19" s="77" t="s">
        <v>102</v>
      </c>
      <c r="R19" s="60" t="s">
        <v>84</v>
      </c>
      <c r="Y19" s="61">
        <f t="shared" si="5"/>
        <v>1</v>
      </c>
      <c r="Z19" s="62" t="str">
        <f t="shared" ca="1" si="6"/>
        <v/>
      </c>
    </row>
    <row r="20" spans="1:26" ht="46.5" customHeight="1">
      <c r="A20" s="52">
        <v>12</v>
      </c>
      <c r="B20" s="53">
        <v>44008</v>
      </c>
      <c r="C20" s="269" t="s">
        <v>91</v>
      </c>
      <c r="D20" s="269" t="s">
        <v>88</v>
      </c>
      <c r="E20" s="267" t="s">
        <v>112</v>
      </c>
      <c r="F20" s="267" t="s">
        <v>111</v>
      </c>
      <c r="G20" s="65" t="s">
        <v>106</v>
      </c>
      <c r="H20" s="140" t="s">
        <v>107</v>
      </c>
      <c r="I20" s="138">
        <v>44015</v>
      </c>
      <c r="J20" s="57" t="s">
        <v>57</v>
      </c>
      <c r="K20" s="57">
        <v>1</v>
      </c>
      <c r="L20" s="57">
        <v>1</v>
      </c>
      <c r="M20" s="57">
        <v>1</v>
      </c>
      <c r="N20" s="57">
        <v>1</v>
      </c>
      <c r="O20" s="59">
        <f t="shared" si="2"/>
        <v>1</v>
      </c>
      <c r="P20" s="76"/>
      <c r="Q20" s="137" t="s">
        <v>108</v>
      </c>
      <c r="R20" s="60" t="s">
        <v>84</v>
      </c>
      <c r="Y20" s="61">
        <f t="shared" si="0"/>
        <v>1</v>
      </c>
      <c r="Z20" s="62" t="str">
        <f t="shared" ca="1" si="1"/>
        <v/>
      </c>
    </row>
    <row r="21" spans="1:26" ht="46.5" customHeight="1">
      <c r="A21" s="52">
        <v>13</v>
      </c>
      <c r="B21" s="53">
        <v>44008</v>
      </c>
      <c r="C21" s="312"/>
      <c r="D21" s="312"/>
      <c r="E21" s="274"/>
      <c r="F21" s="274"/>
      <c r="G21" s="65" t="s">
        <v>105</v>
      </c>
      <c r="H21" s="140" t="s">
        <v>107</v>
      </c>
      <c r="I21" s="138">
        <v>44018</v>
      </c>
      <c r="J21" s="57" t="s">
        <v>57</v>
      </c>
      <c r="K21" s="57">
        <v>1</v>
      </c>
      <c r="L21" s="57">
        <v>1</v>
      </c>
      <c r="M21" s="57">
        <v>1</v>
      </c>
      <c r="N21" s="57">
        <v>1</v>
      </c>
      <c r="O21" s="59">
        <f t="shared" si="2"/>
        <v>1</v>
      </c>
      <c r="P21" s="76"/>
      <c r="Q21" s="77" t="s">
        <v>109</v>
      </c>
      <c r="R21" s="60" t="s">
        <v>84</v>
      </c>
      <c r="Y21" s="61">
        <f t="shared" si="0"/>
        <v>1</v>
      </c>
      <c r="Z21" s="62" t="str">
        <f t="shared" ca="1" si="1"/>
        <v/>
      </c>
    </row>
    <row r="22" spans="1:26" ht="46.5" customHeight="1">
      <c r="A22" s="52">
        <v>14</v>
      </c>
      <c r="B22" s="53">
        <v>44013</v>
      </c>
      <c r="C22" s="312"/>
      <c r="D22" s="312"/>
      <c r="E22" s="274"/>
      <c r="F22" s="274"/>
      <c r="G22" s="65" t="s">
        <v>115</v>
      </c>
      <c r="H22" s="147" t="s">
        <v>107</v>
      </c>
      <c r="I22" s="138">
        <v>44013</v>
      </c>
      <c r="J22" s="57" t="s">
        <v>57</v>
      </c>
      <c r="K22" s="57">
        <v>1</v>
      </c>
      <c r="L22" s="57">
        <v>1</v>
      </c>
      <c r="M22" s="57">
        <v>1</v>
      </c>
      <c r="N22" s="57">
        <v>1</v>
      </c>
      <c r="O22" s="59">
        <f t="shared" si="2"/>
        <v>1</v>
      </c>
      <c r="P22" s="76"/>
      <c r="Q22" s="137" t="s">
        <v>110</v>
      </c>
      <c r="R22" s="60" t="s">
        <v>84</v>
      </c>
      <c r="Y22" s="61"/>
      <c r="Z22" s="62"/>
    </row>
    <row r="23" spans="1:26" ht="46.5" customHeight="1">
      <c r="A23" s="52">
        <v>15</v>
      </c>
      <c r="B23" s="53">
        <v>44008</v>
      </c>
      <c r="C23" s="312"/>
      <c r="D23" s="312"/>
      <c r="E23" s="274"/>
      <c r="F23" s="274"/>
      <c r="G23" s="65" t="s">
        <v>127</v>
      </c>
      <c r="H23" s="140" t="s">
        <v>107</v>
      </c>
      <c r="I23" s="138">
        <v>44196</v>
      </c>
      <c r="J23" s="57" t="s">
        <v>58</v>
      </c>
      <c r="K23" s="57"/>
      <c r="L23" s="57"/>
      <c r="M23" s="57"/>
      <c r="N23" s="57"/>
      <c r="O23" s="59">
        <f t="shared" si="2"/>
        <v>0</v>
      </c>
      <c r="P23" s="76"/>
      <c r="Q23" s="77"/>
      <c r="R23" s="60" t="s">
        <v>113</v>
      </c>
      <c r="Y23" s="61" t="str">
        <f t="shared" si="0"/>
        <v/>
      </c>
      <c r="Z23" s="62" t="str">
        <f t="shared" ca="1" si="1"/>
        <v/>
      </c>
    </row>
    <row r="24" spans="1:26" ht="46.5" customHeight="1">
      <c r="A24" s="52">
        <v>16</v>
      </c>
      <c r="B24" s="53">
        <v>44008</v>
      </c>
      <c r="C24" s="312"/>
      <c r="D24" s="312"/>
      <c r="E24" s="274"/>
      <c r="F24" s="274"/>
      <c r="G24" s="65" t="s">
        <v>120</v>
      </c>
      <c r="H24" s="147" t="s">
        <v>107</v>
      </c>
      <c r="I24" s="138">
        <v>44100</v>
      </c>
      <c r="J24" s="57" t="s">
        <v>58</v>
      </c>
      <c r="K24" s="57"/>
      <c r="L24" s="57"/>
      <c r="M24" s="57"/>
      <c r="N24" s="57"/>
      <c r="O24" s="59">
        <f t="shared" si="2"/>
        <v>0</v>
      </c>
      <c r="P24" s="76"/>
      <c r="Q24" s="77"/>
      <c r="R24" s="60" t="s">
        <v>84</v>
      </c>
      <c r="Y24" s="61"/>
      <c r="Z24" s="62"/>
    </row>
    <row r="25" spans="1:26" ht="46.5" customHeight="1">
      <c r="A25" s="52">
        <v>17</v>
      </c>
      <c r="B25" s="139">
        <v>44008</v>
      </c>
      <c r="C25" s="270"/>
      <c r="D25" s="270"/>
      <c r="E25" s="268"/>
      <c r="F25" s="268"/>
      <c r="G25" s="65" t="s">
        <v>117</v>
      </c>
      <c r="H25" s="140" t="s">
        <v>107</v>
      </c>
      <c r="I25" s="138">
        <v>44053</v>
      </c>
      <c r="J25" s="57" t="s">
        <v>58</v>
      </c>
      <c r="K25" s="57"/>
      <c r="L25" s="57"/>
      <c r="M25" s="57"/>
      <c r="N25" s="57"/>
      <c r="O25" s="59">
        <f t="shared" ref="O25:O27" si="7">(N25+K25+L25+M25)*0.25</f>
        <v>0</v>
      </c>
      <c r="P25" s="76"/>
      <c r="Q25" s="77"/>
      <c r="R25" s="60"/>
      <c r="Y25" s="61"/>
      <c r="Z25" s="62"/>
    </row>
    <row r="26" spans="1:26" ht="25.5" customHeight="1">
      <c r="A26" s="52">
        <v>18</v>
      </c>
      <c r="B26" s="263">
        <v>44008</v>
      </c>
      <c r="C26" s="269" t="s">
        <v>91</v>
      </c>
      <c r="D26" s="269" t="s">
        <v>88</v>
      </c>
      <c r="E26" s="267" t="s">
        <v>116</v>
      </c>
      <c r="F26" s="267" t="s">
        <v>114</v>
      </c>
      <c r="G26" s="65" t="s">
        <v>119</v>
      </c>
      <c r="H26" s="147" t="s">
        <v>86</v>
      </c>
      <c r="I26" s="138">
        <v>44058</v>
      </c>
      <c r="J26" s="57" t="s">
        <v>57</v>
      </c>
      <c r="K26" s="57">
        <v>1</v>
      </c>
      <c r="L26" s="147">
        <v>1</v>
      </c>
      <c r="M26" s="147">
        <v>1</v>
      </c>
      <c r="N26" s="147">
        <v>1</v>
      </c>
      <c r="O26" s="59">
        <f t="shared" si="7"/>
        <v>1</v>
      </c>
      <c r="P26" s="138">
        <v>44058</v>
      </c>
      <c r="Q26" s="77"/>
      <c r="R26" s="60" t="s">
        <v>113</v>
      </c>
      <c r="Y26" s="61">
        <f t="shared" si="0"/>
        <v>1</v>
      </c>
      <c r="Z26" s="62" t="str">
        <f t="shared" ca="1" si="1"/>
        <v/>
      </c>
    </row>
    <row r="27" spans="1:26" ht="25.5">
      <c r="A27" s="52">
        <v>19</v>
      </c>
      <c r="B27" s="264"/>
      <c r="C27" s="270"/>
      <c r="D27" s="270"/>
      <c r="E27" s="268"/>
      <c r="F27" s="268"/>
      <c r="G27" s="65" t="s">
        <v>118</v>
      </c>
      <c r="H27" s="147" t="s">
        <v>107</v>
      </c>
      <c r="I27" s="138">
        <v>44134</v>
      </c>
      <c r="J27" s="57" t="s">
        <v>57</v>
      </c>
      <c r="K27" s="57">
        <v>1</v>
      </c>
      <c r="L27" s="57"/>
      <c r="M27" s="57"/>
      <c r="N27" s="57"/>
      <c r="O27" s="59">
        <f t="shared" si="7"/>
        <v>0.25</v>
      </c>
      <c r="P27" s="76"/>
      <c r="Q27" s="77"/>
      <c r="R27" s="60" t="s">
        <v>113</v>
      </c>
      <c r="Y27" s="61" t="str">
        <f t="shared" si="0"/>
        <v/>
      </c>
      <c r="Z27" s="62">
        <f t="shared" ca="1" si="1"/>
        <v>1</v>
      </c>
    </row>
    <row r="28" spans="1:26" ht="25.5">
      <c r="A28" s="52">
        <v>20</v>
      </c>
      <c r="B28" s="53">
        <v>44050</v>
      </c>
      <c r="C28" s="54" t="s">
        <v>87</v>
      </c>
      <c r="D28" s="69" t="s">
        <v>88</v>
      </c>
      <c r="E28" s="55" t="s">
        <v>128</v>
      </c>
      <c r="F28" s="55" t="s">
        <v>90</v>
      </c>
      <c r="G28" s="56" t="s">
        <v>81</v>
      </c>
      <c r="H28" s="57" t="s">
        <v>82</v>
      </c>
      <c r="I28" s="67">
        <v>44050</v>
      </c>
      <c r="J28" s="57" t="s">
        <v>57</v>
      </c>
      <c r="K28" s="57">
        <v>1</v>
      </c>
      <c r="L28" s="141">
        <v>1</v>
      </c>
      <c r="M28" s="141">
        <v>1</v>
      </c>
      <c r="N28" s="141">
        <v>1</v>
      </c>
      <c r="O28" s="59">
        <f t="shared" si="2"/>
        <v>1</v>
      </c>
      <c r="P28" s="58">
        <v>44050</v>
      </c>
      <c r="Q28" s="57" t="s">
        <v>129</v>
      </c>
      <c r="R28" s="60" t="s">
        <v>84</v>
      </c>
      <c r="Y28" s="61">
        <f t="shared" si="0"/>
        <v>1</v>
      </c>
      <c r="Z28" s="62" t="str">
        <f t="shared" ca="1" si="1"/>
        <v/>
      </c>
    </row>
    <row r="29" spans="1:26" ht="25.5">
      <c r="A29" s="52">
        <v>21</v>
      </c>
      <c r="B29" s="53">
        <v>44051</v>
      </c>
      <c r="C29" s="54" t="s">
        <v>87</v>
      </c>
      <c r="D29" s="69" t="s">
        <v>88</v>
      </c>
      <c r="E29" s="55" t="s">
        <v>128</v>
      </c>
      <c r="F29" s="55" t="s">
        <v>90</v>
      </c>
      <c r="G29" s="56" t="s">
        <v>85</v>
      </c>
      <c r="H29" s="141" t="s">
        <v>86</v>
      </c>
      <c r="I29" s="67">
        <v>44051</v>
      </c>
      <c r="J29" s="57" t="s">
        <v>57</v>
      </c>
      <c r="K29" s="141">
        <v>1</v>
      </c>
      <c r="L29" s="141">
        <v>1</v>
      </c>
      <c r="M29" s="141">
        <v>1</v>
      </c>
      <c r="N29" s="141">
        <v>1</v>
      </c>
      <c r="O29" s="59">
        <f t="shared" si="2"/>
        <v>1</v>
      </c>
      <c r="P29" s="58">
        <v>44051</v>
      </c>
      <c r="Q29" s="57" t="s">
        <v>129</v>
      </c>
      <c r="R29" s="60" t="s">
        <v>84</v>
      </c>
      <c r="Y29" s="61">
        <f t="shared" si="0"/>
        <v>1</v>
      </c>
      <c r="Z29" s="62" t="str">
        <f t="shared" ca="1" si="1"/>
        <v/>
      </c>
    </row>
    <row r="30" spans="1:26" ht="25.5">
      <c r="A30" s="52">
        <v>22</v>
      </c>
      <c r="B30" s="53">
        <v>44095</v>
      </c>
      <c r="C30" s="54" t="s">
        <v>91</v>
      </c>
      <c r="D30" s="69" t="s">
        <v>132</v>
      </c>
      <c r="E30" s="55" t="s">
        <v>133</v>
      </c>
      <c r="F30" s="55" t="s">
        <v>134</v>
      </c>
      <c r="G30" s="56"/>
      <c r="H30" s="146" t="s">
        <v>86</v>
      </c>
      <c r="I30" s="67">
        <v>44104</v>
      </c>
      <c r="J30" s="57" t="s">
        <v>57</v>
      </c>
      <c r="K30" s="146"/>
      <c r="L30" s="146"/>
      <c r="M30" s="146"/>
      <c r="N30" s="146"/>
      <c r="O30" s="59"/>
      <c r="P30" s="58"/>
      <c r="Q30" s="57"/>
      <c r="R30" s="60"/>
      <c r="Y30" s="61" t="str">
        <f t="shared" si="0"/>
        <v/>
      </c>
      <c r="Z30" s="62">
        <f t="shared" ca="1" si="1"/>
        <v>1</v>
      </c>
    </row>
    <row r="31" spans="1:26" ht="25.5">
      <c r="A31" s="52">
        <v>23</v>
      </c>
      <c r="B31" s="260">
        <v>44008</v>
      </c>
      <c r="C31" s="260" t="s">
        <v>91</v>
      </c>
      <c r="D31" s="260" t="s">
        <v>91</v>
      </c>
      <c r="E31" s="260" t="s">
        <v>135</v>
      </c>
      <c r="F31" s="260" t="s">
        <v>111</v>
      </c>
      <c r="G31" s="65" t="s">
        <v>136</v>
      </c>
      <c r="H31" s="147" t="s">
        <v>107</v>
      </c>
      <c r="I31" s="138">
        <v>44105</v>
      </c>
      <c r="J31" s="57" t="s">
        <v>57</v>
      </c>
      <c r="K31" s="147">
        <v>1</v>
      </c>
      <c r="L31" s="147">
        <v>1</v>
      </c>
      <c r="M31" s="147">
        <v>1</v>
      </c>
      <c r="N31" s="147">
        <v>1</v>
      </c>
      <c r="O31" s="59">
        <f t="shared" ref="O31" si="8">(N31+K31+L31+M31)*0.25</f>
        <v>1</v>
      </c>
      <c r="P31" s="138">
        <v>44105</v>
      </c>
      <c r="Q31" s="77"/>
      <c r="R31" s="88" t="s">
        <v>84</v>
      </c>
      <c r="Y31" s="61">
        <f t="shared" si="0"/>
        <v>1</v>
      </c>
      <c r="Z31" s="62" t="str">
        <f t="shared" ca="1" si="1"/>
        <v/>
      </c>
    </row>
    <row r="32" spans="1:26" ht="38.25">
      <c r="A32" s="52">
        <v>24</v>
      </c>
      <c r="B32" s="260"/>
      <c r="C32" s="260"/>
      <c r="D32" s="260"/>
      <c r="E32" s="260"/>
      <c r="F32" s="260"/>
      <c r="G32" s="65" t="s">
        <v>105</v>
      </c>
      <c r="H32" s="147" t="s">
        <v>137</v>
      </c>
      <c r="I32" s="150">
        <v>44106</v>
      </c>
      <c r="J32" s="57" t="s">
        <v>57</v>
      </c>
      <c r="K32" s="147">
        <v>1</v>
      </c>
      <c r="L32" s="147">
        <v>1</v>
      </c>
      <c r="M32" s="147">
        <v>1</v>
      </c>
      <c r="N32" s="147">
        <v>1</v>
      </c>
      <c r="O32" s="59">
        <f t="shared" ref="O32:O33" si="9">(N32+K32+L32+M32)*0.25</f>
        <v>1</v>
      </c>
      <c r="P32" s="138">
        <v>44105</v>
      </c>
      <c r="Q32" s="151"/>
      <c r="R32" s="88" t="s">
        <v>84</v>
      </c>
      <c r="Y32" s="61">
        <f t="shared" si="0"/>
        <v>1</v>
      </c>
      <c r="Z32" s="62" t="str">
        <f t="shared" ca="1" si="1"/>
        <v/>
      </c>
    </row>
    <row r="33" spans="1:26" ht="25.5">
      <c r="A33" s="52">
        <v>25</v>
      </c>
      <c r="B33" s="260"/>
      <c r="C33" s="260"/>
      <c r="D33" s="260"/>
      <c r="E33" s="260"/>
      <c r="F33" s="260"/>
      <c r="G33" s="65" t="s">
        <v>138</v>
      </c>
      <c r="H33" s="147" t="s">
        <v>107</v>
      </c>
      <c r="I33" s="150">
        <v>44116</v>
      </c>
      <c r="J33" s="57" t="s">
        <v>57</v>
      </c>
      <c r="K33" s="151">
        <v>1</v>
      </c>
      <c r="L33" s="151">
        <v>1</v>
      </c>
      <c r="M33" s="152">
        <v>1</v>
      </c>
      <c r="N33" s="151">
        <v>1</v>
      </c>
      <c r="O33" s="59">
        <f t="shared" si="9"/>
        <v>1</v>
      </c>
      <c r="P33" s="151"/>
      <c r="Q33" s="151"/>
      <c r="R33" s="88" t="s">
        <v>113</v>
      </c>
      <c r="Y33" s="61">
        <f t="shared" si="0"/>
        <v>1</v>
      </c>
      <c r="Z33" s="62" t="str">
        <f t="shared" ca="1" si="1"/>
        <v/>
      </c>
    </row>
    <row r="34" spans="1:26" ht="25.5">
      <c r="A34" s="52">
        <v>26</v>
      </c>
      <c r="B34" s="263">
        <v>44081</v>
      </c>
      <c r="C34" s="265" t="s">
        <v>91</v>
      </c>
      <c r="D34" s="265" t="s">
        <v>88</v>
      </c>
      <c r="E34" s="265" t="s">
        <v>139</v>
      </c>
      <c r="F34" s="55" t="s">
        <v>140</v>
      </c>
      <c r="G34" s="56" t="s">
        <v>141</v>
      </c>
      <c r="H34" s="148" t="s">
        <v>86</v>
      </c>
      <c r="I34" s="149">
        <v>44081</v>
      </c>
      <c r="J34" s="57" t="s">
        <v>57</v>
      </c>
      <c r="K34" s="148">
        <v>1</v>
      </c>
      <c r="L34" s="148">
        <v>1</v>
      </c>
      <c r="M34" s="148">
        <v>1</v>
      </c>
      <c r="N34" s="148">
        <v>1</v>
      </c>
      <c r="O34" s="59">
        <f t="shared" ref="O34" si="10">(N34+K34+L34+M34)*0.25</f>
        <v>1</v>
      </c>
      <c r="P34" s="138">
        <v>44105</v>
      </c>
      <c r="Q34" s="57"/>
      <c r="R34" s="88" t="s">
        <v>84</v>
      </c>
      <c r="Y34" s="61">
        <f t="shared" si="0"/>
        <v>1</v>
      </c>
      <c r="Z34" s="62" t="str">
        <f t="shared" ca="1" si="1"/>
        <v/>
      </c>
    </row>
    <row r="35" spans="1:26" ht="25.5">
      <c r="A35" s="52">
        <v>27</v>
      </c>
      <c r="B35" s="264"/>
      <c r="C35" s="266"/>
      <c r="D35" s="266"/>
      <c r="E35" s="266"/>
      <c r="F35" s="55" t="s">
        <v>142</v>
      </c>
      <c r="G35" s="56" t="s">
        <v>143</v>
      </c>
      <c r="H35" s="148" t="s">
        <v>86</v>
      </c>
      <c r="I35" s="149">
        <v>44081</v>
      </c>
      <c r="J35" s="57" t="s">
        <v>57</v>
      </c>
      <c r="K35" s="148">
        <v>1</v>
      </c>
      <c r="L35" s="148">
        <v>1</v>
      </c>
      <c r="M35" s="148">
        <v>1</v>
      </c>
      <c r="N35" s="148">
        <v>1</v>
      </c>
      <c r="O35" s="59">
        <f t="shared" ref="O35:O52" si="11">(N35+K35+L35+M35)*0.25</f>
        <v>1</v>
      </c>
      <c r="P35" s="138">
        <v>44105</v>
      </c>
      <c r="Q35" s="57"/>
      <c r="R35" s="88" t="s">
        <v>84</v>
      </c>
      <c r="Y35" s="61">
        <f t="shared" si="0"/>
        <v>1</v>
      </c>
      <c r="Z35" s="62" t="str">
        <f t="shared" ca="1" si="1"/>
        <v/>
      </c>
    </row>
    <row r="36" spans="1:26" ht="60.75" customHeight="1">
      <c r="A36" s="52">
        <v>28</v>
      </c>
      <c r="B36" s="154">
        <v>44095</v>
      </c>
      <c r="C36" s="155" t="s">
        <v>146</v>
      </c>
      <c r="D36" s="155" t="s">
        <v>145</v>
      </c>
      <c r="E36" s="156" t="s">
        <v>144</v>
      </c>
      <c r="F36" s="55" t="s">
        <v>147</v>
      </c>
      <c r="G36" s="56" t="s">
        <v>148</v>
      </c>
      <c r="H36" s="157" t="s">
        <v>86</v>
      </c>
      <c r="I36" s="158">
        <v>44099</v>
      </c>
      <c r="J36" s="57" t="s">
        <v>57</v>
      </c>
      <c r="K36" s="157">
        <v>1</v>
      </c>
      <c r="L36" s="157">
        <v>1</v>
      </c>
      <c r="M36" s="157">
        <v>1</v>
      </c>
      <c r="N36" s="157">
        <v>1</v>
      </c>
      <c r="O36" s="59">
        <f t="shared" ref="O36:O39" si="12">(N36+K36+L36+M36)*0.25</f>
        <v>1</v>
      </c>
      <c r="P36" s="138">
        <v>44120</v>
      </c>
      <c r="Q36" s="57" t="s">
        <v>149</v>
      </c>
      <c r="R36" s="88" t="s">
        <v>84</v>
      </c>
      <c r="Y36" s="61">
        <f t="shared" si="0"/>
        <v>1</v>
      </c>
      <c r="Z36" s="62" t="str">
        <f t="shared" ca="1" si="1"/>
        <v/>
      </c>
    </row>
    <row r="37" spans="1:26" ht="77.25" customHeight="1">
      <c r="A37" s="52">
        <v>29</v>
      </c>
      <c r="B37" s="154">
        <v>44095</v>
      </c>
      <c r="C37" s="155" t="s">
        <v>91</v>
      </c>
      <c r="D37" s="155" t="s">
        <v>145</v>
      </c>
      <c r="E37" s="156" t="s">
        <v>150</v>
      </c>
      <c r="F37" s="55" t="s">
        <v>151</v>
      </c>
      <c r="G37" s="56" t="s">
        <v>152</v>
      </c>
      <c r="H37" s="157" t="s">
        <v>86</v>
      </c>
      <c r="I37" s="158">
        <v>44099</v>
      </c>
      <c r="J37" s="57" t="s">
        <v>57</v>
      </c>
      <c r="K37" s="157">
        <v>1</v>
      </c>
      <c r="L37" s="157">
        <v>1</v>
      </c>
      <c r="M37" s="157">
        <v>1</v>
      </c>
      <c r="N37" s="157">
        <v>1</v>
      </c>
      <c r="O37" s="59">
        <f t="shared" si="12"/>
        <v>1</v>
      </c>
      <c r="P37" s="138">
        <v>44130</v>
      </c>
      <c r="Q37" s="57" t="s">
        <v>153</v>
      </c>
      <c r="R37" s="88" t="s">
        <v>84</v>
      </c>
      <c r="Y37" s="61">
        <f t="shared" si="0"/>
        <v>1</v>
      </c>
      <c r="Z37" s="62" t="str">
        <f t="shared" ca="1" si="1"/>
        <v/>
      </c>
    </row>
    <row r="38" spans="1:26" ht="34.5" customHeight="1">
      <c r="A38" s="52">
        <v>30</v>
      </c>
      <c r="B38" s="154">
        <v>44095</v>
      </c>
      <c r="C38" s="155" t="s">
        <v>159</v>
      </c>
      <c r="D38" s="155" t="s">
        <v>145</v>
      </c>
      <c r="E38" s="156" t="s">
        <v>154</v>
      </c>
      <c r="F38" s="55" t="s">
        <v>155</v>
      </c>
      <c r="G38" s="56" t="s">
        <v>156</v>
      </c>
      <c r="H38" s="157" t="s">
        <v>157</v>
      </c>
      <c r="I38" s="158">
        <v>44111</v>
      </c>
      <c r="J38" s="57" t="s">
        <v>57</v>
      </c>
      <c r="K38" s="157">
        <v>1</v>
      </c>
      <c r="L38" s="157">
        <v>1</v>
      </c>
      <c r="M38" s="157">
        <v>1</v>
      </c>
      <c r="N38" s="157">
        <v>1</v>
      </c>
      <c r="O38" s="59">
        <f t="shared" si="12"/>
        <v>1</v>
      </c>
      <c r="P38" s="138">
        <v>44120</v>
      </c>
      <c r="Q38" s="57" t="s">
        <v>158</v>
      </c>
      <c r="R38" s="88" t="s">
        <v>84</v>
      </c>
      <c r="Y38" s="61">
        <f t="shared" ref="Y38:Y39" si="13">IF(L38=1,1,"")</f>
        <v>1</v>
      </c>
      <c r="Z38" s="62" t="str">
        <f t="shared" ref="Z38:Z39" ca="1" si="14">IF(AND(TODAY()-I38&gt;0,L38="",I38&gt;0),1,"")</f>
        <v/>
      </c>
    </row>
    <row r="39" spans="1:26" ht="58.5" customHeight="1">
      <c r="A39" s="52">
        <v>31</v>
      </c>
      <c r="B39" s="154">
        <v>44095</v>
      </c>
      <c r="C39" s="155" t="s">
        <v>91</v>
      </c>
      <c r="D39" s="155" t="s">
        <v>160</v>
      </c>
      <c r="E39" s="156" t="s">
        <v>161</v>
      </c>
      <c r="F39" s="55" t="s">
        <v>162</v>
      </c>
      <c r="G39" s="56" t="s">
        <v>163</v>
      </c>
      <c r="H39" s="157" t="s">
        <v>86</v>
      </c>
      <c r="I39" s="158">
        <v>44095</v>
      </c>
      <c r="J39" s="57" t="s">
        <v>58</v>
      </c>
      <c r="K39" s="157">
        <v>1</v>
      </c>
      <c r="L39" s="157">
        <v>1</v>
      </c>
      <c r="M39" s="157"/>
      <c r="N39" s="157"/>
      <c r="O39" s="59">
        <f t="shared" si="12"/>
        <v>0.5</v>
      </c>
      <c r="P39" s="138">
        <v>44105</v>
      </c>
      <c r="Q39" s="57"/>
      <c r="R39" s="88"/>
      <c r="Y39" s="61">
        <f t="shared" si="13"/>
        <v>1</v>
      </c>
      <c r="Z39" s="62" t="str">
        <f t="shared" ca="1" si="14"/>
        <v/>
      </c>
    </row>
    <row r="40" spans="1:26" ht="34.5" customHeight="1">
      <c r="A40" s="52">
        <v>32</v>
      </c>
      <c r="B40" s="154">
        <v>44095</v>
      </c>
      <c r="C40" s="155" t="s">
        <v>170</v>
      </c>
      <c r="D40" s="155" t="s">
        <v>160</v>
      </c>
      <c r="E40" s="156" t="s">
        <v>164</v>
      </c>
      <c r="F40" s="55" t="s">
        <v>165</v>
      </c>
      <c r="G40" s="56" t="s">
        <v>166</v>
      </c>
      <c r="H40" s="157" t="s">
        <v>86</v>
      </c>
      <c r="I40" s="158">
        <v>44105</v>
      </c>
      <c r="J40" s="57" t="s">
        <v>167</v>
      </c>
      <c r="K40" s="157">
        <v>1</v>
      </c>
      <c r="L40" s="157">
        <v>1</v>
      </c>
      <c r="M40" s="157"/>
      <c r="N40" s="157"/>
      <c r="O40" s="59">
        <f t="shared" si="11"/>
        <v>0.5</v>
      </c>
      <c r="P40" s="138">
        <v>44105</v>
      </c>
      <c r="Q40" s="57"/>
      <c r="R40" s="88"/>
      <c r="Y40" s="61">
        <f t="shared" ref="Y40:Y50" si="15">IF(L40=1,1,"")</f>
        <v>1</v>
      </c>
      <c r="Z40" s="62" t="str">
        <f t="shared" ref="Z40:Z50" ca="1" si="16">IF(AND(TODAY()-I40&gt;0,L40="",I40&gt;0),1,"")</f>
        <v/>
      </c>
    </row>
    <row r="41" spans="1:26" ht="34.5" customHeight="1">
      <c r="A41" s="52">
        <v>33</v>
      </c>
      <c r="B41" s="154">
        <v>44095</v>
      </c>
      <c r="C41" s="155" t="s">
        <v>171</v>
      </c>
      <c r="D41" s="155" t="s">
        <v>160</v>
      </c>
      <c r="E41" s="156" t="s">
        <v>173</v>
      </c>
      <c r="F41" s="55" t="s">
        <v>172</v>
      </c>
      <c r="G41" s="56" t="s">
        <v>174</v>
      </c>
      <c r="H41" s="157" t="s">
        <v>175</v>
      </c>
      <c r="I41" s="158">
        <v>44099</v>
      </c>
      <c r="J41" s="57" t="s">
        <v>167</v>
      </c>
      <c r="K41" s="157">
        <v>1</v>
      </c>
      <c r="L41" s="157">
        <v>1</v>
      </c>
      <c r="M41" s="157">
        <v>1</v>
      </c>
      <c r="N41" s="157">
        <v>1</v>
      </c>
      <c r="O41" s="59">
        <f t="shared" si="11"/>
        <v>1</v>
      </c>
      <c r="P41" s="138">
        <v>44105</v>
      </c>
      <c r="Q41" s="57" t="s">
        <v>176</v>
      </c>
      <c r="R41" s="88" t="s">
        <v>84</v>
      </c>
      <c r="Y41" s="61">
        <f t="shared" ref="Y41:Y43" si="17">IF(L41=1,1,"")</f>
        <v>1</v>
      </c>
      <c r="Z41" s="62" t="str">
        <f t="shared" ref="Z41:Z43" ca="1" si="18">IF(AND(TODAY()-I41&gt;0,L41="",I41&gt;0),1,"")</f>
        <v/>
      </c>
    </row>
    <row r="42" spans="1:26" ht="34.5" customHeight="1">
      <c r="A42" s="52">
        <v>34</v>
      </c>
      <c r="B42" s="154">
        <v>44095</v>
      </c>
      <c r="C42" s="155" t="s">
        <v>159</v>
      </c>
      <c r="D42" s="155" t="s">
        <v>160</v>
      </c>
      <c r="E42" s="156" t="s">
        <v>168</v>
      </c>
      <c r="F42" s="55" t="s">
        <v>155</v>
      </c>
      <c r="G42" s="56" t="s">
        <v>177</v>
      </c>
      <c r="H42" s="159"/>
      <c r="I42" s="160"/>
      <c r="J42" s="159"/>
      <c r="K42" s="159"/>
      <c r="L42" s="159"/>
      <c r="M42" s="159"/>
      <c r="N42" s="159"/>
      <c r="O42" s="161">
        <f t="shared" si="11"/>
        <v>0</v>
      </c>
      <c r="P42" s="162">
        <v>44105</v>
      </c>
      <c r="Q42" s="159"/>
      <c r="R42" s="163"/>
      <c r="Y42" s="61" t="str">
        <f t="shared" si="17"/>
        <v/>
      </c>
      <c r="Z42" s="62" t="str">
        <f t="shared" ca="1" si="18"/>
        <v/>
      </c>
    </row>
    <row r="43" spans="1:26" ht="34.5" customHeight="1">
      <c r="A43" s="52">
        <v>35</v>
      </c>
      <c r="B43" s="154">
        <v>44095</v>
      </c>
      <c r="C43" s="155" t="s">
        <v>170</v>
      </c>
      <c r="D43" s="155" t="s">
        <v>160</v>
      </c>
      <c r="E43" s="156" t="s">
        <v>178</v>
      </c>
      <c r="F43" s="55" t="s">
        <v>179</v>
      </c>
      <c r="G43" s="56" t="s">
        <v>180</v>
      </c>
      <c r="H43" s="157" t="s">
        <v>86</v>
      </c>
      <c r="I43" s="158">
        <v>44105</v>
      </c>
      <c r="J43" s="57" t="s">
        <v>57</v>
      </c>
      <c r="K43" s="157">
        <v>1</v>
      </c>
      <c r="L43" s="157">
        <v>1</v>
      </c>
      <c r="M43" s="157">
        <v>1</v>
      </c>
      <c r="N43" s="157">
        <v>1</v>
      </c>
      <c r="O43" s="59">
        <f t="shared" ref="O43" si="19">(N43+K43+L43+M43)*0.25</f>
        <v>1</v>
      </c>
      <c r="P43" s="138">
        <v>44120</v>
      </c>
      <c r="Q43" s="57" t="s">
        <v>181</v>
      </c>
      <c r="R43" s="88" t="s">
        <v>84</v>
      </c>
      <c r="Y43" s="61">
        <f t="shared" si="17"/>
        <v>1</v>
      </c>
      <c r="Z43" s="62" t="str">
        <f t="shared" ca="1" si="18"/>
        <v/>
      </c>
    </row>
    <row r="44" spans="1:26" ht="34.5" customHeight="1">
      <c r="A44" s="52">
        <v>36</v>
      </c>
      <c r="B44" s="154">
        <v>44095</v>
      </c>
      <c r="C44" s="155" t="s">
        <v>91</v>
      </c>
      <c r="D44" s="155" t="s">
        <v>160</v>
      </c>
      <c r="E44" s="156" t="s">
        <v>169</v>
      </c>
      <c r="F44" s="55" t="s">
        <v>182</v>
      </c>
      <c r="G44" s="56" t="s">
        <v>183</v>
      </c>
      <c r="H44" s="157" t="s">
        <v>86</v>
      </c>
      <c r="I44" s="158">
        <v>44120</v>
      </c>
      <c r="J44" s="57"/>
      <c r="K44" s="157"/>
      <c r="L44" s="157"/>
      <c r="M44" s="157"/>
      <c r="N44" s="157"/>
      <c r="O44" s="59">
        <f t="shared" ref="O44:O51" si="20">(N44+K44+L44+M44)*0.25</f>
        <v>0</v>
      </c>
      <c r="P44" s="138">
        <v>44105</v>
      </c>
      <c r="Q44" s="57"/>
      <c r="R44" s="88"/>
      <c r="Y44" s="61" t="str">
        <f t="shared" si="15"/>
        <v/>
      </c>
      <c r="Z44" s="62">
        <f t="shared" ca="1" si="16"/>
        <v>1</v>
      </c>
    </row>
    <row r="45" spans="1:26" ht="34.5" customHeight="1">
      <c r="A45" s="261">
        <v>37</v>
      </c>
      <c r="B45" s="263">
        <v>44013</v>
      </c>
      <c r="C45" s="265" t="s">
        <v>91</v>
      </c>
      <c r="D45" s="265" t="s">
        <v>88</v>
      </c>
      <c r="E45" s="267" t="s">
        <v>188</v>
      </c>
      <c r="F45" s="265"/>
      <c r="G45" s="56" t="s">
        <v>189</v>
      </c>
      <c r="H45" s="165" t="s">
        <v>86</v>
      </c>
      <c r="I45" s="164"/>
      <c r="J45" s="57" t="s">
        <v>57</v>
      </c>
      <c r="K45" s="165">
        <v>1</v>
      </c>
      <c r="L45" s="165">
        <v>1</v>
      </c>
      <c r="M45" s="165"/>
      <c r="N45" s="165"/>
      <c r="O45" s="59">
        <f t="shared" si="20"/>
        <v>0.5</v>
      </c>
      <c r="P45" s="138"/>
      <c r="Q45" s="57"/>
      <c r="R45" s="88" t="s">
        <v>113</v>
      </c>
      <c r="Y45" s="61">
        <f t="shared" si="15"/>
        <v>1</v>
      </c>
      <c r="Z45" s="62" t="str">
        <f t="shared" ca="1" si="16"/>
        <v/>
      </c>
    </row>
    <row r="46" spans="1:26" ht="34.5" customHeight="1">
      <c r="A46" s="262"/>
      <c r="B46" s="264"/>
      <c r="C46" s="266"/>
      <c r="D46" s="266"/>
      <c r="E46" s="268"/>
      <c r="F46" s="266"/>
      <c r="G46" s="56" t="s">
        <v>190</v>
      </c>
      <c r="H46" s="165" t="s">
        <v>191</v>
      </c>
      <c r="I46" s="164"/>
      <c r="J46" s="57" t="s">
        <v>57</v>
      </c>
      <c r="K46" s="165">
        <v>1</v>
      </c>
      <c r="L46" s="165">
        <v>1</v>
      </c>
      <c r="M46" s="165"/>
      <c r="N46" s="165"/>
      <c r="O46" s="59">
        <f t="shared" si="20"/>
        <v>0.5</v>
      </c>
      <c r="P46" s="138"/>
      <c r="Q46" s="57"/>
      <c r="R46" s="88" t="s">
        <v>113</v>
      </c>
      <c r="Y46" s="61">
        <f t="shared" si="15"/>
        <v>1</v>
      </c>
      <c r="Z46" s="62" t="str">
        <f t="shared" ca="1" si="16"/>
        <v/>
      </c>
    </row>
    <row r="47" spans="1:26" ht="34.5" customHeight="1">
      <c r="A47" s="52">
        <v>38</v>
      </c>
      <c r="B47" s="171">
        <v>44180</v>
      </c>
      <c r="C47" s="265" t="s">
        <v>91</v>
      </c>
      <c r="D47" s="265" t="s">
        <v>88</v>
      </c>
      <c r="E47" s="265" t="s">
        <v>193</v>
      </c>
      <c r="F47" s="55" t="s">
        <v>194</v>
      </c>
      <c r="G47" s="56" t="s">
        <v>195</v>
      </c>
      <c r="H47" s="170" t="s">
        <v>196</v>
      </c>
      <c r="I47" s="172"/>
      <c r="J47" s="57" t="s">
        <v>57</v>
      </c>
      <c r="K47" s="170">
        <v>1</v>
      </c>
      <c r="L47" s="170"/>
      <c r="M47" s="170"/>
      <c r="N47" s="170"/>
      <c r="O47" s="59">
        <f t="shared" si="20"/>
        <v>0.25</v>
      </c>
      <c r="P47" s="138">
        <v>44199</v>
      </c>
      <c r="Q47" s="57"/>
      <c r="R47" s="88" t="s">
        <v>113</v>
      </c>
      <c r="Y47" s="61" t="str">
        <f t="shared" si="15"/>
        <v/>
      </c>
      <c r="Z47" s="62" t="str">
        <f t="shared" ca="1" si="16"/>
        <v/>
      </c>
    </row>
    <row r="48" spans="1:26" ht="34.5" customHeight="1">
      <c r="A48" s="52">
        <v>39</v>
      </c>
      <c r="B48" s="171">
        <v>44198</v>
      </c>
      <c r="C48" s="275"/>
      <c r="D48" s="275"/>
      <c r="E48" s="275"/>
      <c r="F48" s="55" t="s">
        <v>197</v>
      </c>
      <c r="G48" s="56" t="s">
        <v>198</v>
      </c>
      <c r="H48" s="170" t="s">
        <v>199</v>
      </c>
      <c r="I48" s="172"/>
      <c r="J48" s="57" t="s">
        <v>57</v>
      </c>
      <c r="K48" s="170"/>
      <c r="L48" s="170"/>
      <c r="M48" s="170"/>
      <c r="N48" s="170"/>
      <c r="O48" s="59">
        <f t="shared" si="20"/>
        <v>0</v>
      </c>
      <c r="P48" s="138">
        <v>44199</v>
      </c>
      <c r="Q48" s="57"/>
      <c r="R48" s="88"/>
      <c r="Y48" s="61" t="str">
        <f t="shared" si="15"/>
        <v/>
      </c>
      <c r="Z48" s="62" t="str">
        <f t="shared" ca="1" si="16"/>
        <v/>
      </c>
    </row>
    <row r="49" spans="1:26" ht="34.5" customHeight="1">
      <c r="A49" s="52">
        <v>40</v>
      </c>
      <c r="B49" s="171">
        <v>44198</v>
      </c>
      <c r="C49" s="275"/>
      <c r="D49" s="275"/>
      <c r="E49" s="275"/>
      <c r="F49" s="55" t="s">
        <v>200</v>
      </c>
      <c r="G49" s="56" t="s">
        <v>201</v>
      </c>
      <c r="H49" s="170" t="s">
        <v>199</v>
      </c>
      <c r="I49" s="172"/>
      <c r="J49" s="57" t="s">
        <v>57</v>
      </c>
      <c r="K49" s="170"/>
      <c r="L49" s="170"/>
      <c r="M49" s="170"/>
      <c r="N49" s="170"/>
      <c r="O49" s="59">
        <f t="shared" si="20"/>
        <v>0</v>
      </c>
      <c r="P49" s="138">
        <v>44199</v>
      </c>
      <c r="Q49" s="57"/>
      <c r="R49" s="88"/>
      <c r="Y49" s="61" t="str">
        <f t="shared" si="15"/>
        <v/>
      </c>
      <c r="Z49" s="62" t="str">
        <f t="shared" ca="1" si="16"/>
        <v/>
      </c>
    </row>
    <row r="50" spans="1:26" ht="34.5" customHeight="1">
      <c r="A50" s="52">
        <v>41</v>
      </c>
      <c r="B50" s="171">
        <v>44198</v>
      </c>
      <c r="C50" s="266"/>
      <c r="D50" s="266"/>
      <c r="E50" s="266"/>
      <c r="F50" s="55" t="s">
        <v>202</v>
      </c>
      <c r="G50" s="56" t="s">
        <v>203</v>
      </c>
      <c r="H50" s="170" t="s">
        <v>204</v>
      </c>
      <c r="I50" s="172"/>
      <c r="J50" s="57" t="s">
        <v>57</v>
      </c>
      <c r="K50" s="170"/>
      <c r="L50" s="170"/>
      <c r="M50" s="170"/>
      <c r="N50" s="170"/>
      <c r="O50" s="59">
        <f t="shared" si="20"/>
        <v>0</v>
      </c>
      <c r="P50" s="138">
        <v>44199</v>
      </c>
      <c r="Q50" s="57"/>
      <c r="R50" s="88"/>
      <c r="Y50" s="61" t="str">
        <f t="shared" si="15"/>
        <v/>
      </c>
      <c r="Z50" s="62" t="str">
        <f t="shared" ca="1" si="16"/>
        <v/>
      </c>
    </row>
    <row r="51" spans="1:26" ht="34.5" customHeight="1">
      <c r="A51" s="52">
        <v>42</v>
      </c>
      <c r="B51" s="53">
        <v>44161</v>
      </c>
      <c r="C51" s="54" t="s">
        <v>205</v>
      </c>
      <c r="D51" s="69" t="s">
        <v>88</v>
      </c>
      <c r="E51" s="55" t="s">
        <v>206</v>
      </c>
      <c r="F51" s="55" t="s">
        <v>90</v>
      </c>
      <c r="G51" s="56" t="s">
        <v>85</v>
      </c>
      <c r="H51" s="170" t="s">
        <v>207</v>
      </c>
      <c r="I51" s="58">
        <v>44165</v>
      </c>
      <c r="J51" s="57" t="s">
        <v>57</v>
      </c>
      <c r="K51" s="170">
        <v>1</v>
      </c>
      <c r="L51" s="170">
        <v>1</v>
      </c>
      <c r="M51" s="170">
        <v>1</v>
      </c>
      <c r="N51" s="170">
        <v>1</v>
      </c>
      <c r="O51" s="59">
        <f t="shared" si="20"/>
        <v>1</v>
      </c>
      <c r="P51" s="58">
        <v>44165</v>
      </c>
      <c r="Q51" s="313" t="s">
        <v>208</v>
      </c>
      <c r="R51" s="60" t="s">
        <v>84</v>
      </c>
      <c r="Y51" s="61">
        <f t="shared" si="0"/>
        <v>1</v>
      </c>
      <c r="Z51" s="62" t="str">
        <f t="shared" ca="1" si="1"/>
        <v/>
      </c>
    </row>
    <row r="52" spans="1:26" ht="34.5" customHeight="1">
      <c r="A52" s="52">
        <v>43</v>
      </c>
      <c r="B52" s="154"/>
      <c r="C52" s="155"/>
      <c r="D52" s="155"/>
      <c r="E52" s="155"/>
      <c r="F52" s="55"/>
      <c r="G52" s="56"/>
      <c r="H52" s="157"/>
      <c r="I52" s="158"/>
      <c r="J52" s="57"/>
      <c r="K52" s="157"/>
      <c r="L52" s="157"/>
      <c r="M52" s="157"/>
      <c r="N52" s="157"/>
      <c r="O52" s="59">
        <f t="shared" si="11"/>
        <v>0</v>
      </c>
      <c r="P52" s="138">
        <v>44105</v>
      </c>
      <c r="Q52" s="57"/>
      <c r="R52" s="88"/>
      <c r="Y52" s="61" t="str">
        <f t="shared" ref="Y52" si="21">IF(L52=1,1,"")</f>
        <v/>
      </c>
      <c r="Z52" s="62" t="str">
        <f t="shared" ref="Z52" ca="1" si="22">IF(AND(TODAY()-I52&gt;0,L52="",I52&gt;0),1,"")</f>
        <v/>
      </c>
    </row>
    <row r="53" spans="1:26">
      <c r="A53" s="52">
        <v>44</v>
      </c>
      <c r="Y53" s="61" t="str">
        <f t="shared" si="0"/>
        <v/>
      </c>
      <c r="Z53" s="62" t="str">
        <f t="shared" ca="1" si="1"/>
        <v/>
      </c>
    </row>
    <row r="54" spans="1:26">
      <c r="A54" s="52">
        <v>45</v>
      </c>
      <c r="Y54" s="61" t="str">
        <f t="shared" si="0"/>
        <v/>
      </c>
      <c r="Z54" s="62" t="str">
        <f t="shared" ca="1" si="1"/>
        <v/>
      </c>
    </row>
    <row r="55" spans="1:26">
      <c r="A55" s="52">
        <v>46</v>
      </c>
      <c r="Y55" s="61" t="str">
        <f t="shared" si="0"/>
        <v/>
      </c>
      <c r="Z55" s="62" t="str">
        <f t="shared" ca="1" si="1"/>
        <v/>
      </c>
    </row>
    <row r="56" spans="1:26">
      <c r="A56" s="52">
        <v>47</v>
      </c>
      <c r="Y56" s="61" t="str">
        <f t="shared" si="0"/>
        <v/>
      </c>
      <c r="Z56" s="62" t="str">
        <f t="shared" ca="1" si="1"/>
        <v/>
      </c>
    </row>
    <row r="57" spans="1:26">
      <c r="A57" s="52">
        <v>48</v>
      </c>
      <c r="Y57" s="61" t="str">
        <f t="shared" si="0"/>
        <v/>
      </c>
      <c r="Z57" s="62" t="str">
        <f t="shared" ca="1" si="1"/>
        <v/>
      </c>
    </row>
    <row r="58" spans="1:26">
      <c r="A58" s="52">
        <v>49</v>
      </c>
      <c r="Y58" s="61" t="str">
        <f t="shared" si="0"/>
        <v/>
      </c>
      <c r="Z58" s="62" t="str">
        <f t="shared" ca="1" si="1"/>
        <v/>
      </c>
    </row>
    <row r="59" spans="1:26">
      <c r="A59" s="52">
        <v>50</v>
      </c>
      <c r="Y59" s="61" t="str">
        <f t="shared" si="0"/>
        <v/>
      </c>
      <c r="Z59" s="62" t="str">
        <f t="shared" ca="1" si="1"/>
        <v/>
      </c>
    </row>
    <row r="60" spans="1:26">
      <c r="A60" s="52">
        <v>51</v>
      </c>
      <c r="Y60" s="61" t="str">
        <f t="shared" si="0"/>
        <v/>
      </c>
      <c r="Z60" s="62" t="str">
        <f t="shared" ca="1" si="1"/>
        <v/>
      </c>
    </row>
    <row r="61" spans="1:26">
      <c r="A61" s="52">
        <v>52</v>
      </c>
      <c r="Y61" s="61" t="str">
        <f t="shared" si="0"/>
        <v/>
      </c>
      <c r="Z61" s="62" t="str">
        <f t="shared" ca="1" si="1"/>
        <v/>
      </c>
    </row>
    <row r="62" spans="1:26">
      <c r="A62" s="52">
        <v>53</v>
      </c>
      <c r="Y62" s="61" t="str">
        <f t="shared" si="0"/>
        <v/>
      </c>
      <c r="Z62" s="62" t="str">
        <f t="shared" ca="1" si="1"/>
        <v/>
      </c>
    </row>
    <row r="63" spans="1:26">
      <c r="A63" s="52">
        <v>54</v>
      </c>
      <c r="Y63" s="61" t="str">
        <f t="shared" si="0"/>
        <v/>
      </c>
      <c r="Z63" s="62" t="str">
        <f t="shared" ca="1" si="1"/>
        <v/>
      </c>
    </row>
    <row r="64" spans="1:26">
      <c r="A64" s="52">
        <v>55</v>
      </c>
      <c r="Y64" s="61" t="str">
        <f t="shared" si="0"/>
        <v/>
      </c>
      <c r="Z64" s="62" t="str">
        <f t="shared" ca="1" si="1"/>
        <v/>
      </c>
    </row>
    <row r="65" spans="1:26">
      <c r="A65" s="52">
        <v>56</v>
      </c>
      <c r="Y65" s="61" t="str">
        <f t="shared" si="0"/>
        <v/>
      </c>
      <c r="Z65" s="62" t="str">
        <f t="shared" ca="1" si="1"/>
        <v/>
      </c>
    </row>
    <row r="66" spans="1:26">
      <c r="A66" s="52">
        <v>57</v>
      </c>
      <c r="Y66" s="61" t="str">
        <f t="shared" si="0"/>
        <v/>
      </c>
      <c r="Z66" s="62" t="str">
        <f t="shared" ca="1" si="1"/>
        <v/>
      </c>
    </row>
    <row r="67" spans="1:26">
      <c r="A67" s="52">
        <v>58</v>
      </c>
      <c r="Y67" s="61" t="str">
        <f t="shared" si="0"/>
        <v/>
      </c>
      <c r="Z67" s="62" t="str">
        <f t="shared" ca="1" si="1"/>
        <v/>
      </c>
    </row>
    <row r="68" spans="1:26">
      <c r="A68" s="52">
        <v>59</v>
      </c>
      <c r="Y68" s="61" t="str">
        <f t="shared" si="0"/>
        <v/>
      </c>
      <c r="Z68" s="62" t="str">
        <f t="shared" ca="1" si="1"/>
        <v/>
      </c>
    </row>
    <row r="69" spans="1:26">
      <c r="A69" s="52">
        <v>60</v>
      </c>
      <c r="Y69" s="61" t="str">
        <f t="shared" si="0"/>
        <v/>
      </c>
      <c r="Z69" s="62" t="str">
        <f t="shared" ca="1" si="1"/>
        <v/>
      </c>
    </row>
    <row r="70" spans="1:26">
      <c r="A70" s="52">
        <v>61</v>
      </c>
      <c r="Y70" s="61" t="str">
        <f t="shared" si="0"/>
        <v/>
      </c>
      <c r="Z70" s="62" t="str">
        <f t="shared" ca="1" si="1"/>
        <v/>
      </c>
    </row>
    <row r="71" spans="1:26">
      <c r="A71" s="52">
        <v>62</v>
      </c>
      <c r="Y71" s="61" t="str">
        <f t="shared" si="0"/>
        <v/>
      </c>
      <c r="Z71" s="62" t="str">
        <f t="shared" ca="1" si="1"/>
        <v/>
      </c>
    </row>
    <row r="72" spans="1:26">
      <c r="A72" s="52">
        <v>63</v>
      </c>
      <c r="Y72" s="61" t="str">
        <f t="shared" si="0"/>
        <v/>
      </c>
      <c r="Z72" s="62" t="str">
        <f t="shared" ca="1" si="1"/>
        <v/>
      </c>
    </row>
    <row r="73" spans="1:26">
      <c r="A73" s="52">
        <v>64</v>
      </c>
      <c r="Y73" s="61" t="str">
        <f t="shared" si="0"/>
        <v/>
      </c>
      <c r="Z73" s="62" t="str">
        <f t="shared" ca="1" si="1"/>
        <v/>
      </c>
    </row>
    <row r="74" spans="1:26">
      <c r="A74" s="52">
        <v>65</v>
      </c>
      <c r="Y74" s="61" t="str">
        <f t="shared" si="0"/>
        <v/>
      </c>
      <c r="Z74" s="62" t="str">
        <f t="shared" ca="1" si="1"/>
        <v/>
      </c>
    </row>
    <row r="75" spans="1:26">
      <c r="A75" s="52">
        <v>66</v>
      </c>
      <c r="Y75" s="61" t="str">
        <f t="shared" si="0"/>
        <v/>
      </c>
      <c r="Z75" s="62" t="str">
        <f t="shared" ca="1" si="1"/>
        <v/>
      </c>
    </row>
    <row r="76" spans="1:26">
      <c r="A76" s="52">
        <v>67</v>
      </c>
      <c r="Y76" s="61" t="str">
        <f t="shared" si="0"/>
        <v/>
      </c>
      <c r="Z76" s="62" t="str">
        <f t="shared" ca="1" si="1"/>
        <v/>
      </c>
    </row>
    <row r="77" spans="1:26">
      <c r="A77" s="52">
        <v>68</v>
      </c>
      <c r="Y77" s="61" t="str">
        <f t="shared" si="0"/>
        <v/>
      </c>
      <c r="Z77" s="62" t="str">
        <f t="shared" ca="1" si="1"/>
        <v/>
      </c>
    </row>
    <row r="78" spans="1:26">
      <c r="Y78" s="61" t="str">
        <f t="shared" si="0"/>
        <v/>
      </c>
      <c r="Z78" s="62" t="str">
        <f t="shared" ca="1" si="1"/>
        <v/>
      </c>
    </row>
    <row r="79" spans="1:26">
      <c r="Y79" s="61" t="str">
        <f t="shared" si="0"/>
        <v/>
      </c>
      <c r="Z79" s="62" t="str">
        <f t="shared" ca="1" si="1"/>
        <v/>
      </c>
    </row>
    <row r="80" spans="1:26">
      <c r="Y80" s="61" t="str">
        <f t="shared" si="0"/>
        <v/>
      </c>
      <c r="Z80" s="62" t="str">
        <f t="shared" ca="1" si="1"/>
        <v/>
      </c>
    </row>
    <row r="81" spans="25:26">
      <c r="Y81" s="61" t="str">
        <f t="shared" si="0"/>
        <v/>
      </c>
      <c r="Z81" s="62" t="str">
        <f t="shared" ca="1" si="1"/>
        <v/>
      </c>
    </row>
    <row r="82" spans="25:26">
      <c r="Y82" s="61" t="str">
        <f t="shared" si="0"/>
        <v/>
      </c>
      <c r="Z82" s="62" t="str">
        <f t="shared" ca="1" si="1"/>
        <v/>
      </c>
    </row>
    <row r="83" spans="25:26">
      <c r="Y83" s="61" t="str">
        <f t="shared" si="0"/>
        <v/>
      </c>
      <c r="Z83" s="62" t="str">
        <f t="shared" ca="1" si="1"/>
        <v/>
      </c>
    </row>
    <row r="84" spans="25:26">
      <c r="Y84" s="61" t="str">
        <f>IF(L84=1,1,"")</f>
        <v/>
      </c>
      <c r="Z84" s="62" t="str">
        <f t="shared" ca="1" si="1"/>
        <v/>
      </c>
    </row>
    <row r="85" spans="25:26">
      <c r="Y85" s="61" t="str">
        <f>IF(L85=1,1,"")</f>
        <v/>
      </c>
      <c r="Z85" s="62" t="str">
        <f t="shared" ca="1" si="1"/>
        <v/>
      </c>
    </row>
    <row r="86" spans="25:26">
      <c r="Y86" s="61" t="str">
        <f>IF(L86=1,1,"")</f>
        <v/>
      </c>
      <c r="Z86" s="62" t="str">
        <f ca="1">IF(AND(TODAY()-I86&gt;0,L86="",I86&gt;0),1,"")</f>
        <v/>
      </c>
    </row>
  </sheetData>
  <autoFilter ref="A8:R75">
    <filterColumn colId="7"/>
    <filterColumn colId="10" showButton="0"/>
    <filterColumn colId="11" showButton="0"/>
    <filterColumn colId="12" showButton="0"/>
  </autoFilter>
  <mergeCells count="55">
    <mergeCell ref="C47:C50"/>
    <mergeCell ref="D47:D50"/>
    <mergeCell ref="E47:E50"/>
    <mergeCell ref="F26:F27"/>
    <mergeCell ref="E16:E17"/>
    <mergeCell ref="F16:F17"/>
    <mergeCell ref="C16:C17"/>
    <mergeCell ref="D16:D17"/>
    <mergeCell ref="C18:C19"/>
    <mergeCell ref="D18:D19"/>
    <mergeCell ref="E18:E19"/>
    <mergeCell ref="F18:F19"/>
    <mergeCell ref="C20:C25"/>
    <mergeCell ref="D20:D25"/>
    <mergeCell ref="E20:E25"/>
    <mergeCell ref="F20:F25"/>
    <mergeCell ref="A6:G6"/>
    <mergeCell ref="H6:J6"/>
    <mergeCell ref="K8:N8"/>
    <mergeCell ref="A4:G4"/>
    <mergeCell ref="H4:J4"/>
    <mergeCell ref="O4:P4"/>
    <mergeCell ref="A5:G5"/>
    <mergeCell ref="H5:J5"/>
    <mergeCell ref="O5:P5"/>
    <mergeCell ref="A1:D1"/>
    <mergeCell ref="E1:O1"/>
    <mergeCell ref="P1:R1"/>
    <mergeCell ref="A3:G3"/>
    <mergeCell ref="H3:J3"/>
    <mergeCell ref="O3:P3"/>
    <mergeCell ref="Q13:Q15"/>
    <mergeCell ref="F13:F15"/>
    <mergeCell ref="C13:C15"/>
    <mergeCell ref="D13:D15"/>
    <mergeCell ref="E13:E15"/>
    <mergeCell ref="B26:B27"/>
    <mergeCell ref="C26:C27"/>
    <mergeCell ref="D26:D27"/>
    <mergeCell ref="E26:E27"/>
    <mergeCell ref="B31:B33"/>
    <mergeCell ref="C31:C33"/>
    <mergeCell ref="D31:D33"/>
    <mergeCell ref="E31:E33"/>
    <mergeCell ref="F31:F33"/>
    <mergeCell ref="A45:A46"/>
    <mergeCell ref="B45:B46"/>
    <mergeCell ref="C45:C46"/>
    <mergeCell ref="D45:D46"/>
    <mergeCell ref="E45:E46"/>
    <mergeCell ref="F45:F46"/>
    <mergeCell ref="B34:B35"/>
    <mergeCell ref="C34:C35"/>
    <mergeCell ref="D34:D35"/>
    <mergeCell ref="E34:E35"/>
  </mergeCells>
  <conditionalFormatting sqref="I9:I15 I20:I388 P35:P52">
    <cfRule type="expression" dxfId="277" priority="281">
      <formula>Z9=1</formula>
    </cfRule>
  </conditionalFormatting>
  <conditionalFormatting sqref="I10 P28:P30 P34:P52">
    <cfRule type="expression" dxfId="276" priority="280">
      <formula>$Z$10="1"</formula>
    </cfRule>
  </conditionalFormatting>
  <conditionalFormatting sqref="I11:I15 I20:I91 P35:P52">
    <cfRule type="expression" dxfId="275" priority="279">
      <formula>Z11="1"</formula>
    </cfRule>
  </conditionalFormatting>
  <conditionalFormatting sqref="I28:I29">
    <cfRule type="expression" dxfId="274" priority="276">
      <formula>Z28=1</formula>
    </cfRule>
  </conditionalFormatting>
  <conditionalFormatting sqref="I28:I29">
    <cfRule type="expression" dxfId="273" priority="275">
      <formula>Z28="1"</formula>
    </cfRule>
  </conditionalFormatting>
  <conditionalFormatting sqref="P28:P29">
    <cfRule type="expression" dxfId="272" priority="274">
      <formula>AG28=1</formula>
    </cfRule>
  </conditionalFormatting>
  <conditionalFormatting sqref="P28:P29">
    <cfRule type="expression" dxfId="271" priority="273">
      <formula>AG28="1"</formula>
    </cfRule>
  </conditionalFormatting>
  <conditionalFormatting sqref="I30">
    <cfRule type="expression" dxfId="270" priority="271">
      <formula>Z30=1</formula>
    </cfRule>
  </conditionalFormatting>
  <conditionalFormatting sqref="I30">
    <cfRule type="expression" dxfId="269" priority="270">
      <formula>Z30="1"</formula>
    </cfRule>
  </conditionalFormatting>
  <conditionalFormatting sqref="P30">
    <cfRule type="expression" dxfId="268" priority="269">
      <formula>AG30=1</formula>
    </cfRule>
  </conditionalFormatting>
  <conditionalFormatting sqref="P30">
    <cfRule type="expression" dxfId="267" priority="268">
      <formula>AG30="1"</formula>
    </cfRule>
  </conditionalFormatting>
  <conditionalFormatting sqref="I22">
    <cfRule type="expression" dxfId="266" priority="266">
      <formula>Z22=1</formula>
    </cfRule>
  </conditionalFormatting>
  <conditionalFormatting sqref="I22">
    <cfRule type="expression" dxfId="265" priority="265">
      <formula>Z22="1"</formula>
    </cfRule>
  </conditionalFormatting>
  <conditionalFormatting sqref="I24">
    <cfRule type="expression" dxfId="264" priority="264">
      <formula>Z24=1</formula>
    </cfRule>
  </conditionalFormatting>
  <conditionalFormatting sqref="I24">
    <cfRule type="expression" dxfId="263" priority="263">
      <formula>Z24="1"</formula>
    </cfRule>
  </conditionalFormatting>
  <conditionalFormatting sqref="I26:I27">
    <cfRule type="expression" dxfId="262" priority="262">
      <formula>Z26=1</formula>
    </cfRule>
  </conditionalFormatting>
  <conditionalFormatting sqref="I26:I27">
    <cfRule type="expression" dxfId="261" priority="261">
      <formula>Z26="1"</formula>
    </cfRule>
  </conditionalFormatting>
  <conditionalFormatting sqref="I31:I33">
    <cfRule type="expression" dxfId="260" priority="260">
      <formula>Z31=1</formula>
    </cfRule>
  </conditionalFormatting>
  <conditionalFormatting sqref="I31:I33">
    <cfRule type="expression" dxfId="259" priority="259">
      <formula>Z31="1"</formula>
    </cfRule>
  </conditionalFormatting>
  <conditionalFormatting sqref="P31">
    <cfRule type="expression" dxfId="258" priority="258">
      <formula>AG31=1</formula>
    </cfRule>
  </conditionalFormatting>
  <conditionalFormatting sqref="P31">
    <cfRule type="expression" dxfId="257" priority="257">
      <formula>AG31="1"</formula>
    </cfRule>
  </conditionalFormatting>
  <conditionalFormatting sqref="P31">
    <cfRule type="expression" dxfId="256" priority="256">
      <formula>AG31=1</formula>
    </cfRule>
  </conditionalFormatting>
  <conditionalFormatting sqref="P31">
    <cfRule type="expression" dxfId="255" priority="255">
      <formula>AG31="1"</formula>
    </cfRule>
  </conditionalFormatting>
  <conditionalFormatting sqref="P32">
    <cfRule type="expression" dxfId="254" priority="254">
      <formula>AG32=1</formula>
    </cfRule>
  </conditionalFormatting>
  <conditionalFormatting sqref="P32">
    <cfRule type="expression" dxfId="253" priority="253">
      <formula>AG32="1"</formula>
    </cfRule>
  </conditionalFormatting>
  <conditionalFormatting sqref="P32">
    <cfRule type="expression" dxfId="252" priority="252">
      <formula>AG32=1</formula>
    </cfRule>
  </conditionalFormatting>
  <conditionalFormatting sqref="P32">
    <cfRule type="expression" dxfId="251" priority="251">
      <formula>AG32="1"</formula>
    </cfRule>
  </conditionalFormatting>
  <conditionalFormatting sqref="P26">
    <cfRule type="expression" dxfId="250" priority="250">
      <formula>AG26=1</formula>
    </cfRule>
  </conditionalFormatting>
  <conditionalFormatting sqref="P26">
    <cfRule type="expression" dxfId="249" priority="249">
      <formula>AG26="1"</formula>
    </cfRule>
  </conditionalFormatting>
  <conditionalFormatting sqref="P26">
    <cfRule type="expression" dxfId="248" priority="248">
      <formula>AG26=1</formula>
    </cfRule>
  </conditionalFormatting>
  <conditionalFormatting sqref="P26">
    <cfRule type="expression" dxfId="247" priority="247">
      <formula>AG26="1"</formula>
    </cfRule>
  </conditionalFormatting>
  <conditionalFormatting sqref="I34">
    <cfRule type="expression" dxfId="246" priority="246">
      <formula>Z34=1</formula>
    </cfRule>
  </conditionalFormatting>
  <conditionalFormatting sqref="I34">
    <cfRule type="expression" dxfId="245" priority="245">
      <formula>Z34="1"</formula>
    </cfRule>
  </conditionalFormatting>
  <conditionalFormatting sqref="P34">
    <cfRule type="expression" dxfId="244" priority="244">
      <formula>AG34=1</formula>
    </cfRule>
  </conditionalFormatting>
  <conditionalFormatting sqref="P34">
    <cfRule type="expression" dxfId="243" priority="243">
      <formula>AG34="1"</formula>
    </cfRule>
  </conditionalFormatting>
  <conditionalFormatting sqref="P34">
    <cfRule type="expression" dxfId="242" priority="241">
      <formula>AG34=1</formula>
    </cfRule>
  </conditionalFormatting>
  <conditionalFormatting sqref="P34">
    <cfRule type="expression" dxfId="241" priority="240">
      <formula>AG34="1"</formula>
    </cfRule>
  </conditionalFormatting>
  <conditionalFormatting sqref="P34">
    <cfRule type="expression" dxfId="240" priority="239">
      <formula>AG34=1</formula>
    </cfRule>
  </conditionalFormatting>
  <conditionalFormatting sqref="P34">
    <cfRule type="expression" dxfId="239" priority="238">
      <formula>AG34="1"</formula>
    </cfRule>
  </conditionalFormatting>
  <conditionalFormatting sqref="I52">
    <cfRule type="expression" dxfId="238" priority="219">
      <formula>Z52=1</formula>
    </cfRule>
  </conditionalFormatting>
  <conditionalFormatting sqref="I52">
    <cfRule type="expression" dxfId="237" priority="218">
      <formula>Z52="1"</formula>
    </cfRule>
  </conditionalFormatting>
  <conditionalFormatting sqref="P52">
    <cfRule type="expression" dxfId="236" priority="217">
      <formula>AG52=1</formula>
    </cfRule>
  </conditionalFormatting>
  <conditionalFormatting sqref="P52">
    <cfRule type="expression" dxfId="235" priority="216">
      <formula>AG52="1"</formula>
    </cfRule>
  </conditionalFormatting>
  <conditionalFormatting sqref="P52">
    <cfRule type="expression" dxfId="234" priority="214">
      <formula>AG52=1</formula>
    </cfRule>
  </conditionalFormatting>
  <conditionalFormatting sqref="P52">
    <cfRule type="expression" dxfId="233" priority="213">
      <formula>AG52="1"</formula>
    </cfRule>
  </conditionalFormatting>
  <conditionalFormatting sqref="P52">
    <cfRule type="expression" dxfId="232" priority="212">
      <formula>AG52=1</formula>
    </cfRule>
  </conditionalFormatting>
  <conditionalFormatting sqref="P52">
    <cfRule type="expression" dxfId="231" priority="211">
      <formula>AG52="1"</formula>
    </cfRule>
  </conditionalFormatting>
  <conditionalFormatting sqref="I51">
    <cfRule type="expression" dxfId="230" priority="210">
      <formula>Z51=1</formula>
    </cfRule>
  </conditionalFormatting>
  <conditionalFormatting sqref="I51">
    <cfRule type="expression" dxfId="229" priority="209">
      <formula>Z51="1"</formula>
    </cfRule>
  </conditionalFormatting>
  <conditionalFormatting sqref="P51">
    <cfRule type="expression" dxfId="228" priority="208">
      <formula>AG51=1</formula>
    </cfRule>
  </conditionalFormatting>
  <conditionalFormatting sqref="P51">
    <cfRule type="expression" dxfId="227" priority="207">
      <formula>AG51="1"</formula>
    </cfRule>
  </conditionalFormatting>
  <conditionalFormatting sqref="P51">
    <cfRule type="expression" dxfId="226" priority="206">
      <formula>AG51=1</formula>
    </cfRule>
  </conditionalFormatting>
  <conditionalFormatting sqref="P51">
    <cfRule type="expression" dxfId="225" priority="205">
      <formula>AG51="1"</formula>
    </cfRule>
  </conditionalFormatting>
  <conditionalFormatting sqref="P51">
    <cfRule type="expression" dxfId="224" priority="204">
      <formula>AG51=1</formula>
    </cfRule>
  </conditionalFormatting>
  <conditionalFormatting sqref="P51">
    <cfRule type="expression" dxfId="223" priority="203">
      <formula>AG51="1"</formula>
    </cfRule>
  </conditionalFormatting>
  <conditionalFormatting sqref="I44:I50">
    <cfRule type="expression" dxfId="222" priority="202">
      <formula>Z44=1</formula>
    </cfRule>
  </conditionalFormatting>
  <conditionalFormatting sqref="I44:I50">
    <cfRule type="expression" dxfId="221" priority="201">
      <formula>Z44="1"</formula>
    </cfRule>
  </conditionalFormatting>
  <conditionalFormatting sqref="P44:P50">
    <cfRule type="expression" dxfId="220" priority="200">
      <formula>AG44=1</formula>
    </cfRule>
  </conditionalFormatting>
  <conditionalFormatting sqref="P44:P50">
    <cfRule type="expression" dxfId="219" priority="199">
      <formula>AG44="1"</formula>
    </cfRule>
  </conditionalFormatting>
  <conditionalFormatting sqref="P44:P50">
    <cfRule type="expression" dxfId="218" priority="198">
      <formula>AG44=1</formula>
    </cfRule>
  </conditionalFormatting>
  <conditionalFormatting sqref="P44:P50">
    <cfRule type="expression" dxfId="217" priority="197">
      <formula>AG44="1"</formula>
    </cfRule>
  </conditionalFormatting>
  <conditionalFormatting sqref="P44:P50">
    <cfRule type="expression" dxfId="216" priority="196">
      <formula>AG44=1</formula>
    </cfRule>
  </conditionalFormatting>
  <conditionalFormatting sqref="P44:P50">
    <cfRule type="expression" dxfId="215" priority="195">
      <formula>AG44="1"</formula>
    </cfRule>
  </conditionalFormatting>
  <conditionalFormatting sqref="I40:I43">
    <cfRule type="expression" dxfId="214" priority="194">
      <formula>Z40=1</formula>
    </cfRule>
  </conditionalFormatting>
  <conditionalFormatting sqref="I40:I43">
    <cfRule type="expression" dxfId="213" priority="193">
      <formula>Z40="1"</formula>
    </cfRule>
  </conditionalFormatting>
  <conditionalFormatting sqref="P40:P43">
    <cfRule type="expression" dxfId="212" priority="192">
      <formula>AG40=1</formula>
    </cfRule>
  </conditionalFormatting>
  <conditionalFormatting sqref="P40:P43">
    <cfRule type="expression" dxfId="211" priority="191">
      <formula>AG40="1"</formula>
    </cfRule>
  </conditionalFormatting>
  <conditionalFormatting sqref="P40:P43">
    <cfRule type="expression" dxfId="210" priority="190">
      <formula>AG40=1</formula>
    </cfRule>
  </conditionalFormatting>
  <conditionalFormatting sqref="P40:P43">
    <cfRule type="expression" dxfId="209" priority="189">
      <formula>AG40="1"</formula>
    </cfRule>
  </conditionalFormatting>
  <conditionalFormatting sqref="P40:P43">
    <cfRule type="expression" dxfId="208" priority="188">
      <formula>AG40=1</formula>
    </cfRule>
  </conditionalFormatting>
  <conditionalFormatting sqref="P40:P43">
    <cfRule type="expression" dxfId="207" priority="187">
      <formula>AG40="1"</formula>
    </cfRule>
  </conditionalFormatting>
  <conditionalFormatting sqref="I39">
    <cfRule type="expression" dxfId="206" priority="186">
      <formula>Z39=1</formula>
    </cfRule>
  </conditionalFormatting>
  <conditionalFormatting sqref="I39">
    <cfRule type="expression" dxfId="205" priority="185">
      <formula>Z39="1"</formula>
    </cfRule>
  </conditionalFormatting>
  <conditionalFormatting sqref="P39">
    <cfRule type="expression" dxfId="204" priority="184">
      <formula>AG39=1</formula>
    </cfRule>
  </conditionalFormatting>
  <conditionalFormatting sqref="P39">
    <cfRule type="expression" dxfId="203" priority="183">
      <formula>AG39="1"</formula>
    </cfRule>
  </conditionalFormatting>
  <conditionalFormatting sqref="P39">
    <cfRule type="expression" dxfId="202" priority="182">
      <formula>AG39=1</formula>
    </cfRule>
  </conditionalFormatting>
  <conditionalFormatting sqref="P39">
    <cfRule type="expression" dxfId="201" priority="181">
      <formula>AG39="1"</formula>
    </cfRule>
  </conditionalFormatting>
  <conditionalFormatting sqref="P39">
    <cfRule type="expression" dxfId="200" priority="180">
      <formula>AG39=1</formula>
    </cfRule>
  </conditionalFormatting>
  <conditionalFormatting sqref="P39">
    <cfRule type="expression" dxfId="199" priority="179">
      <formula>AG39="1"</formula>
    </cfRule>
  </conditionalFormatting>
  <conditionalFormatting sqref="I38">
    <cfRule type="expression" dxfId="198" priority="178">
      <formula>Z38=1</formula>
    </cfRule>
  </conditionalFormatting>
  <conditionalFormatting sqref="I38">
    <cfRule type="expression" dxfId="197" priority="177">
      <formula>Z38="1"</formula>
    </cfRule>
  </conditionalFormatting>
  <conditionalFormatting sqref="P38">
    <cfRule type="expression" dxfId="196" priority="176">
      <formula>AG38=1</formula>
    </cfRule>
  </conditionalFormatting>
  <conditionalFormatting sqref="P38">
    <cfRule type="expression" dxfId="195" priority="175">
      <formula>AG38="1"</formula>
    </cfRule>
  </conditionalFormatting>
  <conditionalFormatting sqref="P38">
    <cfRule type="expression" dxfId="194" priority="174">
      <formula>AG38=1</formula>
    </cfRule>
  </conditionalFormatting>
  <conditionalFormatting sqref="P38">
    <cfRule type="expression" dxfId="193" priority="173">
      <formula>AG38="1"</formula>
    </cfRule>
  </conditionalFormatting>
  <conditionalFormatting sqref="P38">
    <cfRule type="expression" dxfId="192" priority="172">
      <formula>AG38=1</formula>
    </cfRule>
  </conditionalFormatting>
  <conditionalFormatting sqref="P38">
    <cfRule type="expression" dxfId="191" priority="171">
      <formula>AG38="1"</formula>
    </cfRule>
  </conditionalFormatting>
  <conditionalFormatting sqref="I37">
    <cfRule type="expression" dxfId="190" priority="170">
      <formula>Z37=1</formula>
    </cfRule>
  </conditionalFormatting>
  <conditionalFormatting sqref="I37">
    <cfRule type="expression" dxfId="189" priority="169">
      <formula>Z37="1"</formula>
    </cfRule>
  </conditionalFormatting>
  <conditionalFormatting sqref="P37">
    <cfRule type="expression" dxfId="188" priority="168">
      <formula>AG37=1</formula>
    </cfRule>
  </conditionalFormatting>
  <conditionalFormatting sqref="P37">
    <cfRule type="expression" dxfId="187" priority="167">
      <formula>AG37="1"</formula>
    </cfRule>
  </conditionalFormatting>
  <conditionalFormatting sqref="P37">
    <cfRule type="expression" dxfId="186" priority="166">
      <formula>AG37=1</formula>
    </cfRule>
  </conditionalFormatting>
  <conditionalFormatting sqref="P37">
    <cfRule type="expression" dxfId="185" priority="165">
      <formula>AG37="1"</formula>
    </cfRule>
  </conditionalFormatting>
  <conditionalFormatting sqref="P37">
    <cfRule type="expression" dxfId="184" priority="164">
      <formula>AG37=1</formula>
    </cfRule>
  </conditionalFormatting>
  <conditionalFormatting sqref="P37">
    <cfRule type="expression" dxfId="183" priority="163">
      <formula>AG37="1"</formula>
    </cfRule>
  </conditionalFormatting>
  <conditionalFormatting sqref="I36">
    <cfRule type="expression" dxfId="182" priority="162">
      <formula>Z36=1</formula>
    </cfRule>
  </conditionalFormatting>
  <conditionalFormatting sqref="I36">
    <cfRule type="expression" dxfId="181" priority="161">
      <formula>Z36="1"</formula>
    </cfRule>
  </conditionalFormatting>
  <conditionalFormatting sqref="P36">
    <cfRule type="expression" dxfId="180" priority="160">
      <formula>AG36=1</formula>
    </cfRule>
  </conditionalFormatting>
  <conditionalFormatting sqref="P36">
    <cfRule type="expression" dxfId="179" priority="159">
      <formula>AG36="1"</formula>
    </cfRule>
  </conditionalFormatting>
  <conditionalFormatting sqref="P36">
    <cfRule type="expression" dxfId="178" priority="158">
      <formula>AG36=1</formula>
    </cfRule>
  </conditionalFormatting>
  <conditionalFormatting sqref="P36">
    <cfRule type="expression" dxfId="177" priority="157">
      <formula>AG36="1"</formula>
    </cfRule>
  </conditionalFormatting>
  <conditionalFormatting sqref="P36">
    <cfRule type="expression" dxfId="176" priority="156">
      <formula>AG36=1</formula>
    </cfRule>
  </conditionalFormatting>
  <conditionalFormatting sqref="P36">
    <cfRule type="expression" dxfId="175" priority="155">
      <formula>AG36="1"</formula>
    </cfRule>
  </conditionalFormatting>
  <conditionalFormatting sqref="I43">
    <cfRule type="expression" dxfId="174" priority="154">
      <formula>Z43=1</formula>
    </cfRule>
  </conditionalFormatting>
  <conditionalFormatting sqref="I43">
    <cfRule type="expression" dxfId="173" priority="153">
      <formula>Z43="1"</formula>
    </cfRule>
  </conditionalFormatting>
  <conditionalFormatting sqref="P43">
    <cfRule type="expression" dxfId="172" priority="152">
      <formula>AG43=1</formula>
    </cfRule>
  </conditionalFormatting>
  <conditionalFormatting sqref="P43">
    <cfRule type="expression" dxfId="171" priority="151">
      <formula>AG43="1"</formula>
    </cfRule>
  </conditionalFormatting>
  <conditionalFormatting sqref="P43">
    <cfRule type="expression" dxfId="170" priority="150">
      <formula>AG43=1</formula>
    </cfRule>
  </conditionalFormatting>
  <conditionalFormatting sqref="P43">
    <cfRule type="expression" dxfId="169" priority="149">
      <formula>AG43="1"</formula>
    </cfRule>
  </conditionalFormatting>
  <conditionalFormatting sqref="P43">
    <cfRule type="expression" dxfId="168" priority="148">
      <formula>AG43=1</formula>
    </cfRule>
  </conditionalFormatting>
  <conditionalFormatting sqref="P43">
    <cfRule type="expression" dxfId="167" priority="147">
      <formula>AG43="1"</formula>
    </cfRule>
  </conditionalFormatting>
  <conditionalFormatting sqref="I42">
    <cfRule type="expression" dxfId="166" priority="146">
      <formula>Z42=1</formula>
    </cfRule>
  </conditionalFormatting>
  <conditionalFormatting sqref="I42">
    <cfRule type="expression" dxfId="165" priority="145">
      <formula>Z42="1"</formula>
    </cfRule>
  </conditionalFormatting>
  <conditionalFormatting sqref="P42">
    <cfRule type="expression" dxfId="164" priority="144">
      <formula>AG42=1</formula>
    </cfRule>
  </conditionalFormatting>
  <conditionalFormatting sqref="P42">
    <cfRule type="expression" dxfId="163" priority="143">
      <formula>AG42="1"</formula>
    </cfRule>
  </conditionalFormatting>
  <conditionalFormatting sqref="P42">
    <cfRule type="expression" dxfId="162" priority="142">
      <formula>AG42=1</formula>
    </cfRule>
  </conditionalFormatting>
  <conditionalFormatting sqref="P42">
    <cfRule type="expression" dxfId="161" priority="141">
      <formula>AG42="1"</formula>
    </cfRule>
  </conditionalFormatting>
  <conditionalFormatting sqref="P42">
    <cfRule type="expression" dxfId="160" priority="140">
      <formula>AG42=1</formula>
    </cfRule>
  </conditionalFormatting>
  <conditionalFormatting sqref="P42">
    <cfRule type="expression" dxfId="159" priority="139">
      <formula>AG42="1"</formula>
    </cfRule>
  </conditionalFormatting>
  <conditionalFormatting sqref="I41">
    <cfRule type="expression" dxfId="158" priority="138">
      <formula>Z41=1</formula>
    </cfRule>
  </conditionalFormatting>
  <conditionalFormatting sqref="I41">
    <cfRule type="expression" dxfId="157" priority="137">
      <formula>Z41="1"</formula>
    </cfRule>
  </conditionalFormatting>
  <conditionalFormatting sqref="P41">
    <cfRule type="expression" dxfId="156" priority="136">
      <formula>AG41=1</formula>
    </cfRule>
  </conditionalFormatting>
  <conditionalFormatting sqref="P41">
    <cfRule type="expression" dxfId="155" priority="135">
      <formula>AG41="1"</formula>
    </cfRule>
  </conditionalFormatting>
  <conditionalFormatting sqref="P41">
    <cfRule type="expression" dxfId="154" priority="134">
      <formula>AG41=1</formula>
    </cfRule>
  </conditionalFormatting>
  <conditionalFormatting sqref="P41">
    <cfRule type="expression" dxfId="153" priority="133">
      <formula>AG41="1"</formula>
    </cfRule>
  </conditionalFormatting>
  <conditionalFormatting sqref="P41">
    <cfRule type="expression" dxfId="152" priority="132">
      <formula>AG41=1</formula>
    </cfRule>
  </conditionalFormatting>
  <conditionalFormatting sqref="P41">
    <cfRule type="expression" dxfId="151" priority="131">
      <formula>AG41="1"</formula>
    </cfRule>
  </conditionalFormatting>
  <conditionalFormatting sqref="I50">
    <cfRule type="expression" dxfId="150" priority="130">
      <formula>Z50=1</formula>
    </cfRule>
  </conditionalFormatting>
  <conditionalFormatting sqref="I50">
    <cfRule type="expression" dxfId="149" priority="129">
      <formula>Z50="1"</formula>
    </cfRule>
  </conditionalFormatting>
  <conditionalFormatting sqref="P50">
    <cfRule type="expression" dxfId="148" priority="128">
      <formula>AG50=1</formula>
    </cfRule>
  </conditionalFormatting>
  <conditionalFormatting sqref="P50">
    <cfRule type="expression" dxfId="147" priority="127">
      <formula>AG50="1"</formula>
    </cfRule>
  </conditionalFormatting>
  <conditionalFormatting sqref="P50">
    <cfRule type="expression" dxfId="146" priority="126">
      <formula>AG50=1</formula>
    </cfRule>
  </conditionalFormatting>
  <conditionalFormatting sqref="P50">
    <cfRule type="expression" dxfId="145" priority="125">
      <formula>AG50="1"</formula>
    </cfRule>
  </conditionalFormatting>
  <conditionalFormatting sqref="P50">
    <cfRule type="expression" dxfId="144" priority="124">
      <formula>AG50=1</formula>
    </cfRule>
  </conditionalFormatting>
  <conditionalFormatting sqref="P50">
    <cfRule type="expression" dxfId="143" priority="123">
      <formula>AG50="1"</formula>
    </cfRule>
  </conditionalFormatting>
  <conditionalFormatting sqref="I49">
    <cfRule type="expression" dxfId="142" priority="122">
      <formula>Z49=1</formula>
    </cfRule>
  </conditionalFormatting>
  <conditionalFormatting sqref="I49">
    <cfRule type="expression" dxfId="141" priority="121">
      <formula>Z49="1"</formula>
    </cfRule>
  </conditionalFormatting>
  <conditionalFormatting sqref="P49">
    <cfRule type="expression" dxfId="140" priority="120">
      <formula>AG49=1</formula>
    </cfRule>
  </conditionalFormatting>
  <conditionalFormatting sqref="P49">
    <cfRule type="expression" dxfId="139" priority="119">
      <formula>AG49="1"</formula>
    </cfRule>
  </conditionalFormatting>
  <conditionalFormatting sqref="P49">
    <cfRule type="expression" dxfId="138" priority="118">
      <formula>AG49=1</formula>
    </cfRule>
  </conditionalFormatting>
  <conditionalFormatting sqref="P49">
    <cfRule type="expression" dxfId="137" priority="117">
      <formula>AG49="1"</formula>
    </cfRule>
  </conditionalFormatting>
  <conditionalFormatting sqref="P49">
    <cfRule type="expression" dxfId="136" priority="116">
      <formula>AG49=1</formula>
    </cfRule>
  </conditionalFormatting>
  <conditionalFormatting sqref="P49">
    <cfRule type="expression" dxfId="135" priority="115">
      <formula>AG49="1"</formula>
    </cfRule>
  </conditionalFormatting>
  <conditionalFormatting sqref="I48">
    <cfRule type="expression" dxfId="134" priority="114">
      <formula>Z48=1</formula>
    </cfRule>
  </conditionalFormatting>
  <conditionalFormatting sqref="I48">
    <cfRule type="expression" dxfId="133" priority="113">
      <formula>Z48="1"</formula>
    </cfRule>
  </conditionalFormatting>
  <conditionalFormatting sqref="P48">
    <cfRule type="expression" dxfId="132" priority="112">
      <formula>AG48=1</formula>
    </cfRule>
  </conditionalFormatting>
  <conditionalFormatting sqref="P48">
    <cfRule type="expression" dxfId="131" priority="111">
      <formula>AG48="1"</formula>
    </cfRule>
  </conditionalFormatting>
  <conditionalFormatting sqref="P48">
    <cfRule type="expression" dxfId="130" priority="110">
      <formula>AG48=1</formula>
    </cfRule>
  </conditionalFormatting>
  <conditionalFormatting sqref="P48">
    <cfRule type="expression" dxfId="129" priority="109">
      <formula>AG48="1"</formula>
    </cfRule>
  </conditionalFormatting>
  <conditionalFormatting sqref="P48">
    <cfRule type="expression" dxfId="128" priority="108">
      <formula>AG48=1</formula>
    </cfRule>
  </conditionalFormatting>
  <conditionalFormatting sqref="P48">
    <cfRule type="expression" dxfId="127" priority="107">
      <formula>AG48="1"</formula>
    </cfRule>
  </conditionalFormatting>
  <conditionalFormatting sqref="I47">
    <cfRule type="expression" dxfId="126" priority="106">
      <formula>Z47=1</formula>
    </cfRule>
  </conditionalFormatting>
  <conditionalFormatting sqref="I47">
    <cfRule type="expression" dxfId="125" priority="105">
      <formula>Z47="1"</formula>
    </cfRule>
  </conditionalFormatting>
  <conditionalFormatting sqref="P47">
    <cfRule type="expression" dxfId="124" priority="104">
      <formula>AG47=1</formula>
    </cfRule>
  </conditionalFormatting>
  <conditionalFormatting sqref="P47">
    <cfRule type="expression" dxfId="123" priority="103">
      <formula>AG47="1"</formula>
    </cfRule>
  </conditionalFormatting>
  <conditionalFormatting sqref="P47">
    <cfRule type="expression" dxfId="122" priority="102">
      <formula>AG47=1</formula>
    </cfRule>
  </conditionalFormatting>
  <conditionalFormatting sqref="P47">
    <cfRule type="expression" dxfId="121" priority="101">
      <formula>AG47="1"</formula>
    </cfRule>
  </conditionalFormatting>
  <conditionalFormatting sqref="P47">
    <cfRule type="expression" dxfId="120" priority="100">
      <formula>AG47=1</formula>
    </cfRule>
  </conditionalFormatting>
  <conditionalFormatting sqref="P47">
    <cfRule type="expression" dxfId="119" priority="99">
      <formula>AG47="1"</formula>
    </cfRule>
  </conditionalFormatting>
  <conditionalFormatting sqref="I46">
    <cfRule type="expression" dxfId="118" priority="98">
      <formula>Z46=1</formula>
    </cfRule>
  </conditionalFormatting>
  <conditionalFormatting sqref="I46">
    <cfRule type="expression" dxfId="117" priority="97">
      <formula>Z46="1"</formula>
    </cfRule>
  </conditionalFormatting>
  <conditionalFormatting sqref="P46">
    <cfRule type="expression" dxfId="116" priority="96">
      <formula>AG46=1</formula>
    </cfRule>
  </conditionalFormatting>
  <conditionalFormatting sqref="P46">
    <cfRule type="expression" dxfId="115" priority="95">
      <formula>AG46="1"</formula>
    </cfRule>
  </conditionalFormatting>
  <conditionalFormatting sqref="P46">
    <cfRule type="expression" dxfId="114" priority="94">
      <formula>AG46=1</formula>
    </cfRule>
  </conditionalFormatting>
  <conditionalFormatting sqref="P46">
    <cfRule type="expression" dxfId="113" priority="93">
      <formula>AG46="1"</formula>
    </cfRule>
  </conditionalFormatting>
  <conditionalFormatting sqref="P46">
    <cfRule type="expression" dxfId="112" priority="92">
      <formula>AG46=1</formula>
    </cfRule>
  </conditionalFormatting>
  <conditionalFormatting sqref="P46">
    <cfRule type="expression" dxfId="111" priority="91">
      <formula>AG46="1"</formula>
    </cfRule>
  </conditionalFormatting>
  <conditionalFormatting sqref="I45">
    <cfRule type="expression" dxfId="110" priority="90">
      <formula>Z45=1</formula>
    </cfRule>
  </conditionalFormatting>
  <conditionalFormatting sqref="I45">
    <cfRule type="expression" dxfId="109" priority="89">
      <formula>Z45="1"</formula>
    </cfRule>
  </conditionalFormatting>
  <conditionalFormatting sqref="P45">
    <cfRule type="expression" dxfId="108" priority="88">
      <formula>AG45=1</formula>
    </cfRule>
  </conditionalFormatting>
  <conditionalFormatting sqref="P45">
    <cfRule type="expression" dxfId="107" priority="87">
      <formula>AG45="1"</formula>
    </cfRule>
  </conditionalFormatting>
  <conditionalFormatting sqref="P45">
    <cfRule type="expression" dxfId="106" priority="86">
      <formula>AG45=1</formula>
    </cfRule>
  </conditionalFormatting>
  <conditionalFormatting sqref="P45">
    <cfRule type="expression" dxfId="105" priority="85">
      <formula>AG45="1"</formula>
    </cfRule>
  </conditionalFormatting>
  <conditionalFormatting sqref="P45">
    <cfRule type="expression" dxfId="104" priority="84">
      <formula>AG45=1</formula>
    </cfRule>
  </conditionalFormatting>
  <conditionalFormatting sqref="P45">
    <cfRule type="expression" dxfId="103" priority="83">
      <formula>AG45="1"</formula>
    </cfRule>
  </conditionalFormatting>
  <conditionalFormatting sqref="I45:I46 P45:P46">
    <cfRule type="expression" dxfId="102" priority="82">
      <formula>Z45=1</formula>
    </cfRule>
  </conditionalFormatting>
  <conditionalFormatting sqref="P45:P46">
    <cfRule type="expression" dxfId="101" priority="81">
      <formula>$Z$10="1"</formula>
    </cfRule>
  </conditionalFormatting>
  <conditionalFormatting sqref="I45:I46 P45:P46">
    <cfRule type="expression" dxfId="100" priority="80">
      <formula>Z45="1"</formula>
    </cfRule>
  </conditionalFormatting>
  <conditionalFormatting sqref="I45:I46">
    <cfRule type="expression" dxfId="99" priority="79">
      <formula>Z45=1</formula>
    </cfRule>
  </conditionalFormatting>
  <conditionalFormatting sqref="I45:I46">
    <cfRule type="expression" dxfId="98" priority="78">
      <formula>Z45="1"</formula>
    </cfRule>
  </conditionalFormatting>
  <conditionalFormatting sqref="P45:P46">
    <cfRule type="expression" dxfId="97" priority="77">
      <formula>AG45=1</formula>
    </cfRule>
  </conditionalFormatting>
  <conditionalFormatting sqref="P45:P46">
    <cfRule type="expression" dxfId="96" priority="76">
      <formula>AG45="1"</formula>
    </cfRule>
  </conditionalFormatting>
  <conditionalFormatting sqref="P45:P46">
    <cfRule type="expression" dxfId="95" priority="75">
      <formula>AG45=1</formula>
    </cfRule>
  </conditionalFormatting>
  <conditionalFormatting sqref="P45:P46">
    <cfRule type="expression" dxfId="94" priority="74">
      <formula>AG45="1"</formula>
    </cfRule>
  </conditionalFormatting>
  <conditionalFormatting sqref="P45:P46">
    <cfRule type="expression" dxfId="93" priority="73">
      <formula>AG45=1</formula>
    </cfRule>
  </conditionalFormatting>
  <conditionalFormatting sqref="P45:P46">
    <cfRule type="expression" dxfId="92" priority="72">
      <formula>AG45="1"</formula>
    </cfRule>
  </conditionalFormatting>
  <conditionalFormatting sqref="I46">
    <cfRule type="expression" dxfId="91" priority="71">
      <formula>Z46=1</formula>
    </cfRule>
  </conditionalFormatting>
  <conditionalFormatting sqref="I46">
    <cfRule type="expression" dxfId="90" priority="70">
      <formula>Z46="1"</formula>
    </cfRule>
  </conditionalFormatting>
  <conditionalFormatting sqref="P46">
    <cfRule type="expression" dxfId="89" priority="69">
      <formula>AG46=1</formula>
    </cfRule>
  </conditionalFormatting>
  <conditionalFormatting sqref="P46">
    <cfRule type="expression" dxfId="88" priority="68">
      <formula>AG46="1"</formula>
    </cfRule>
  </conditionalFormatting>
  <conditionalFormatting sqref="P46">
    <cfRule type="expression" dxfId="87" priority="67">
      <formula>AG46=1</formula>
    </cfRule>
  </conditionalFormatting>
  <conditionalFormatting sqref="P46">
    <cfRule type="expression" dxfId="86" priority="66">
      <formula>AG46="1"</formula>
    </cfRule>
  </conditionalFormatting>
  <conditionalFormatting sqref="P46">
    <cfRule type="expression" dxfId="85" priority="65">
      <formula>AG46=1</formula>
    </cfRule>
  </conditionalFormatting>
  <conditionalFormatting sqref="P46">
    <cfRule type="expression" dxfId="84" priority="64">
      <formula>AG46="1"</formula>
    </cfRule>
  </conditionalFormatting>
  <conditionalFormatting sqref="I45">
    <cfRule type="expression" dxfId="83" priority="63">
      <formula>Z45=1</formula>
    </cfRule>
  </conditionalFormatting>
  <conditionalFormatting sqref="I45">
    <cfRule type="expression" dxfId="82" priority="62">
      <formula>Z45="1"</formula>
    </cfRule>
  </conditionalFormatting>
  <conditionalFormatting sqref="P45">
    <cfRule type="expression" dxfId="81" priority="61">
      <formula>AG45=1</formula>
    </cfRule>
  </conditionalFormatting>
  <conditionalFormatting sqref="P45">
    <cfRule type="expression" dxfId="80" priority="60">
      <formula>AG45="1"</formula>
    </cfRule>
  </conditionalFormatting>
  <conditionalFormatting sqref="P45">
    <cfRule type="expression" dxfId="79" priority="59">
      <formula>AG45=1</formula>
    </cfRule>
  </conditionalFormatting>
  <conditionalFormatting sqref="P45">
    <cfRule type="expression" dxfId="78" priority="58">
      <formula>AG45="1"</formula>
    </cfRule>
  </conditionalFormatting>
  <conditionalFormatting sqref="P45">
    <cfRule type="expression" dxfId="77" priority="57">
      <formula>AG45=1</formula>
    </cfRule>
  </conditionalFormatting>
  <conditionalFormatting sqref="P45">
    <cfRule type="expression" dxfId="76" priority="56">
      <formula>AG45="1"</formula>
    </cfRule>
  </conditionalFormatting>
  <conditionalFormatting sqref="I47:I50 P47:P50">
    <cfRule type="expression" dxfId="72" priority="55">
      <formula>Z47=1</formula>
    </cfRule>
  </conditionalFormatting>
  <conditionalFormatting sqref="P47:P50">
    <cfRule type="expression" dxfId="71" priority="54">
      <formula>$Z$10="1"</formula>
    </cfRule>
  </conditionalFormatting>
  <conditionalFormatting sqref="I47:I50 P47:P50">
    <cfRule type="expression" dxfId="70" priority="53">
      <formula>Z47="1"</formula>
    </cfRule>
  </conditionalFormatting>
  <conditionalFormatting sqref="I47:I50">
    <cfRule type="expression" dxfId="69" priority="52">
      <formula>Z47=1</formula>
    </cfRule>
  </conditionalFormatting>
  <conditionalFormatting sqref="I47:I50">
    <cfRule type="expression" dxfId="68" priority="51">
      <formula>Z47="1"</formula>
    </cfRule>
  </conditionalFormatting>
  <conditionalFormatting sqref="P47:P50">
    <cfRule type="expression" dxfId="67" priority="50">
      <formula>AG47=1</formula>
    </cfRule>
  </conditionalFormatting>
  <conditionalFormatting sqref="P47:P50">
    <cfRule type="expression" dxfId="66" priority="49">
      <formula>AG47="1"</formula>
    </cfRule>
  </conditionalFormatting>
  <conditionalFormatting sqref="P47:P50">
    <cfRule type="expression" dxfId="65" priority="48">
      <formula>AG47=1</formula>
    </cfRule>
  </conditionalFormatting>
  <conditionalFormatting sqref="P47:P50">
    <cfRule type="expression" dxfId="64" priority="47">
      <formula>AG47="1"</formula>
    </cfRule>
  </conditionalFormatting>
  <conditionalFormatting sqref="P47:P50">
    <cfRule type="expression" dxfId="63" priority="46">
      <formula>AG47=1</formula>
    </cfRule>
  </conditionalFormatting>
  <conditionalFormatting sqref="P47:P50">
    <cfRule type="expression" dxfId="62" priority="45">
      <formula>AG47="1"</formula>
    </cfRule>
  </conditionalFormatting>
  <conditionalFormatting sqref="I50">
    <cfRule type="expression" dxfId="61" priority="44">
      <formula>Z50=1</formula>
    </cfRule>
  </conditionalFormatting>
  <conditionalFormatting sqref="I50">
    <cfRule type="expression" dxfId="60" priority="43">
      <formula>Z50="1"</formula>
    </cfRule>
  </conditionalFormatting>
  <conditionalFormatting sqref="P50">
    <cfRule type="expression" dxfId="59" priority="42">
      <formula>AG50=1</formula>
    </cfRule>
  </conditionalFormatting>
  <conditionalFormatting sqref="P50">
    <cfRule type="expression" dxfId="58" priority="41">
      <formula>AG50="1"</formula>
    </cfRule>
  </conditionalFormatting>
  <conditionalFormatting sqref="P50">
    <cfRule type="expression" dxfId="57" priority="40">
      <formula>AG50=1</formula>
    </cfRule>
  </conditionalFormatting>
  <conditionalFormatting sqref="P50">
    <cfRule type="expression" dxfId="56" priority="39">
      <formula>AG50="1"</formula>
    </cfRule>
  </conditionalFormatting>
  <conditionalFormatting sqref="P50">
    <cfRule type="expression" dxfId="55" priority="38">
      <formula>AG50=1</formula>
    </cfRule>
  </conditionalFormatting>
  <conditionalFormatting sqref="P50">
    <cfRule type="expression" dxfId="54" priority="37">
      <formula>AG50="1"</formula>
    </cfRule>
  </conditionalFormatting>
  <conditionalFormatting sqref="I49">
    <cfRule type="expression" dxfId="53" priority="36">
      <formula>Z49=1</formula>
    </cfRule>
  </conditionalFormatting>
  <conditionalFormatting sqref="I49">
    <cfRule type="expression" dxfId="52" priority="35">
      <formula>Z49="1"</formula>
    </cfRule>
  </conditionalFormatting>
  <conditionalFormatting sqref="P49">
    <cfRule type="expression" dxfId="51" priority="34">
      <formula>AG49=1</formula>
    </cfRule>
  </conditionalFormatting>
  <conditionalFormatting sqref="P49">
    <cfRule type="expression" dxfId="50" priority="33">
      <formula>AG49="1"</formula>
    </cfRule>
  </conditionalFormatting>
  <conditionalFormatting sqref="P49">
    <cfRule type="expression" dxfId="49" priority="32">
      <formula>AG49=1</formula>
    </cfRule>
  </conditionalFormatting>
  <conditionalFormatting sqref="P49">
    <cfRule type="expression" dxfId="48" priority="31">
      <formula>AG49="1"</formula>
    </cfRule>
  </conditionalFormatting>
  <conditionalFormatting sqref="P49">
    <cfRule type="expression" dxfId="47" priority="30">
      <formula>AG49=1</formula>
    </cfRule>
  </conditionalFormatting>
  <conditionalFormatting sqref="P49">
    <cfRule type="expression" dxfId="46" priority="29">
      <formula>AG49="1"</formula>
    </cfRule>
  </conditionalFormatting>
  <conditionalFormatting sqref="I48">
    <cfRule type="expression" dxfId="45" priority="28">
      <formula>Z48=1</formula>
    </cfRule>
  </conditionalFormatting>
  <conditionalFormatting sqref="I48">
    <cfRule type="expression" dxfId="44" priority="27">
      <formula>Z48="1"</formula>
    </cfRule>
  </conditionalFormatting>
  <conditionalFormatting sqref="P48">
    <cfRule type="expression" dxfId="43" priority="26">
      <formula>AG48=1</formula>
    </cfRule>
  </conditionalFormatting>
  <conditionalFormatting sqref="P48">
    <cfRule type="expression" dxfId="42" priority="25">
      <formula>AG48="1"</formula>
    </cfRule>
  </conditionalFormatting>
  <conditionalFormatting sqref="P48">
    <cfRule type="expression" dxfId="41" priority="24">
      <formula>AG48=1</formula>
    </cfRule>
  </conditionalFormatting>
  <conditionalFormatting sqref="P48">
    <cfRule type="expression" dxfId="40" priority="23">
      <formula>AG48="1"</formula>
    </cfRule>
  </conditionalFormatting>
  <conditionalFormatting sqref="P48">
    <cfRule type="expression" dxfId="39" priority="22">
      <formula>AG48=1</formula>
    </cfRule>
  </conditionalFormatting>
  <conditionalFormatting sqref="P48">
    <cfRule type="expression" dxfId="38" priority="21">
      <formula>AG48="1"</formula>
    </cfRule>
  </conditionalFormatting>
  <conditionalFormatting sqref="I47">
    <cfRule type="expression" dxfId="37" priority="20">
      <formula>Z47=1</formula>
    </cfRule>
  </conditionalFormatting>
  <conditionalFormatting sqref="I47">
    <cfRule type="expression" dxfId="36" priority="19">
      <formula>Z47="1"</formula>
    </cfRule>
  </conditionalFormatting>
  <conditionalFormatting sqref="P47">
    <cfRule type="expression" dxfId="35" priority="18">
      <formula>AG47=1</formula>
    </cfRule>
  </conditionalFormatting>
  <conditionalFormatting sqref="P47">
    <cfRule type="expression" dxfId="34" priority="17">
      <formula>AG47="1"</formula>
    </cfRule>
  </conditionalFormatting>
  <conditionalFormatting sqref="P47">
    <cfRule type="expression" dxfId="33" priority="16">
      <formula>AG47=1</formula>
    </cfRule>
  </conditionalFormatting>
  <conditionalFormatting sqref="P47">
    <cfRule type="expression" dxfId="32" priority="15">
      <formula>AG47="1"</formula>
    </cfRule>
  </conditionalFormatting>
  <conditionalFormatting sqref="P47">
    <cfRule type="expression" dxfId="31" priority="14">
      <formula>AG47=1</formula>
    </cfRule>
  </conditionalFormatting>
  <conditionalFormatting sqref="P47">
    <cfRule type="expression" dxfId="30" priority="13">
      <formula>AG47="1"</formula>
    </cfRule>
  </conditionalFormatting>
  <conditionalFormatting sqref="P48:P50">
    <cfRule type="expression" dxfId="29" priority="12">
      <formula>AG48=1</formula>
    </cfRule>
  </conditionalFormatting>
  <conditionalFormatting sqref="P48:P50">
    <cfRule type="expression" dxfId="28" priority="11">
      <formula>AG48="1"</formula>
    </cfRule>
  </conditionalFormatting>
  <conditionalFormatting sqref="P48:P50">
    <cfRule type="expression" dxfId="27" priority="10">
      <formula>AG48=1</formula>
    </cfRule>
  </conditionalFormatting>
  <conditionalFormatting sqref="P48:P50">
    <cfRule type="expression" dxfId="26" priority="9">
      <formula>AG48="1"</formula>
    </cfRule>
  </conditionalFormatting>
  <conditionalFormatting sqref="P48:P50">
    <cfRule type="expression" dxfId="25" priority="8">
      <formula>AG48=1</formula>
    </cfRule>
  </conditionalFormatting>
  <conditionalFormatting sqref="P48:P50">
    <cfRule type="expression" dxfId="24" priority="7">
      <formula>AG48="1"</formula>
    </cfRule>
  </conditionalFormatting>
  <conditionalFormatting sqref="I51">
    <cfRule type="expression" dxfId="23" priority="6">
      <formula>Z51=1</formula>
    </cfRule>
  </conditionalFormatting>
  <conditionalFormatting sqref="I51">
    <cfRule type="expression" dxfId="22" priority="5">
      <formula>Z51="1"</formula>
    </cfRule>
  </conditionalFormatting>
  <conditionalFormatting sqref="I51">
    <cfRule type="expression" dxfId="21" priority="4">
      <formula>$Z$10="1"</formula>
    </cfRule>
  </conditionalFormatting>
  <conditionalFormatting sqref="P51">
    <cfRule type="expression" dxfId="20" priority="3">
      <formula>AG51=1</formula>
    </cfRule>
  </conditionalFormatting>
  <conditionalFormatting sqref="P51">
    <cfRule type="expression" dxfId="19" priority="2">
      <formula>AG51="1"</formula>
    </cfRule>
  </conditionalFormatting>
  <conditionalFormatting sqref="P51">
    <cfRule type="expression" dxfId="18" priority="1">
      <formula>$Z$10="1"</formula>
    </cfRule>
  </conditionalFormatting>
  <dataValidations count="9">
    <dataValidation showDropDown="1" showInputMessage="1" showErrorMessage="1" sqref="I28:I29 I13:I15 I20:I22 I51 P51"/>
    <dataValidation allowBlank="1" showInputMessage="1" showErrorMessage="1" prompt="Procéder une analyse des causes basé sur l'outil 5M : &#10;Main d'oeuvre &#10;Machine &#10;Méthode &#10;Matière &#10;Milieu" sqref="F28:F29 F9 F51"/>
    <dataValidation allowBlank="1" showInputMessage="1" showErrorMessage="1" prompt="Indiquer le responsable de l'action" sqref="H28 H9"/>
    <dataValidation type="list" allowBlank="1" showInputMessage="1" showErrorMessage="1" sqref="J28:J30">
      <formula1>$B$35:$B$54</formula1>
    </dataValidation>
    <dataValidation type="list" allowBlank="1" showInputMessage="1" showErrorMessage="1" sqref="J9:J21 J23:J25 J39">
      <formula1>$B$31:$B$33</formula1>
    </dataValidation>
    <dataValidation allowBlank="1" showInputMessage="1" showErrorMessage="1" prompt="Indiquer la source du problème : Non atteinte objectif , NC lors d'un audit , Amélioration...Etc" sqref="D9"/>
    <dataValidation type="list" allowBlank="1" showInputMessage="1" showErrorMessage="1" sqref="J22">
      <formula1>$B$32:$B$34</formula1>
    </dataValidation>
    <dataValidation type="list" allowBlank="1" showInputMessage="1" showErrorMessage="1" sqref="J26:J27 J31:J38 J42:J50 J52">
      <formula1>$B$54:$B$56</formula1>
    </dataValidation>
    <dataValidation type="list" allowBlank="1" showInputMessage="1" showErrorMessage="1" sqref="J51">
      <formula1>$B$38:$B$40</formula1>
    </dataValidation>
  </dataValidations>
  <pageMargins left="0.34" right="0.28999999999999998" top="0.22" bottom="0.17" header="0.51" footer="0.19"/>
  <pageSetup paperSize="9" scale="110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76"/>
  <sheetViews>
    <sheetView topLeftCell="D43" zoomScale="80" zoomScaleNormal="80" workbookViewId="0">
      <selection activeCell="Q9" sqref="Q9"/>
    </sheetView>
  </sheetViews>
  <sheetFormatPr baseColWidth="10" defaultRowHeight="12.75"/>
  <cols>
    <col min="1" max="1" width="7.42578125" style="21" customWidth="1"/>
    <col min="2" max="2" width="13.140625" style="21" customWidth="1"/>
    <col min="3" max="3" width="18.7109375" style="21" customWidth="1"/>
    <col min="4" max="4" width="23.28515625" style="21" customWidth="1"/>
    <col min="5" max="5" width="34.28515625" style="21" customWidth="1"/>
    <col min="6" max="6" width="37.140625" style="21" customWidth="1"/>
    <col min="7" max="7" width="41.5703125" style="21" customWidth="1"/>
    <col min="8" max="8" width="10.28515625" style="21" customWidth="1"/>
    <col min="9" max="9" width="12.42578125" style="80" customWidth="1"/>
    <col min="10" max="10" width="9.28515625" style="32" customWidth="1"/>
    <col min="11" max="12" width="5" style="21" customWidth="1"/>
    <col min="13" max="13" width="5" style="81" customWidth="1"/>
    <col min="14" max="14" width="5" style="21" customWidth="1"/>
    <col min="15" max="15" width="20.140625" style="21" customWidth="1"/>
    <col min="16" max="16" width="13.42578125" style="21" customWidth="1"/>
    <col min="17" max="17" width="16" style="21" customWidth="1"/>
    <col min="18" max="18" width="20.5703125" style="21" customWidth="1"/>
    <col min="19" max="19" width="16.42578125" style="21" customWidth="1"/>
    <col min="20" max="20" width="6.42578125" style="21" hidden="1" customWidth="1"/>
    <col min="21" max="21" width="18.42578125" style="21" hidden="1" customWidth="1"/>
    <col min="22" max="23" width="3.42578125" style="21" customWidth="1"/>
    <col min="24" max="27" width="3.42578125" style="21" hidden="1" customWidth="1"/>
    <col min="28" max="46" width="3.42578125" style="21" customWidth="1"/>
    <col min="47" max="16384" width="11.42578125" style="21"/>
  </cols>
  <sheetData>
    <row r="1" spans="1:30" ht="68.849999999999994" customHeight="1" thickBot="1">
      <c r="A1" s="286"/>
      <c r="B1" s="287"/>
      <c r="C1" s="287"/>
      <c r="D1" s="288"/>
      <c r="E1" s="289" t="s">
        <v>60</v>
      </c>
      <c r="F1" s="290"/>
      <c r="G1" s="290"/>
      <c r="H1" s="290"/>
      <c r="I1" s="290"/>
      <c r="J1" s="290"/>
      <c r="K1" s="290"/>
      <c r="L1" s="290"/>
      <c r="M1" s="290"/>
      <c r="N1" s="290"/>
      <c r="O1" s="291"/>
      <c r="P1" s="292"/>
      <c r="Q1" s="293"/>
      <c r="R1" s="294"/>
    </row>
    <row r="2" spans="1:30" ht="19.149999999999999" customHeight="1" thickBot="1">
      <c r="A2" s="22"/>
      <c r="B2" s="23"/>
      <c r="C2" s="23"/>
      <c r="D2" s="23"/>
      <c r="E2" s="23"/>
      <c r="F2" s="23"/>
      <c r="G2" s="24"/>
      <c r="H2" s="24"/>
      <c r="I2" s="25"/>
      <c r="J2" s="24"/>
      <c r="K2" s="24"/>
      <c r="L2" s="24"/>
      <c r="M2" s="24"/>
      <c r="N2" s="24"/>
      <c r="O2" s="24"/>
      <c r="P2" s="26"/>
      <c r="Q2" s="26"/>
      <c r="R2" s="27"/>
    </row>
    <row r="3" spans="1:30" ht="28.5" customHeight="1">
      <c r="A3" s="295" t="s">
        <v>32</v>
      </c>
      <c r="B3" s="296"/>
      <c r="C3" s="296"/>
      <c r="D3" s="296"/>
      <c r="E3" s="296"/>
      <c r="F3" s="296"/>
      <c r="G3" s="297"/>
      <c r="H3" s="298" t="s">
        <v>33</v>
      </c>
      <c r="I3" s="299"/>
      <c r="J3" s="300"/>
      <c r="K3" s="28"/>
      <c r="L3" s="29"/>
      <c r="M3" s="29"/>
      <c r="N3" s="30"/>
      <c r="O3" s="301" t="s">
        <v>34</v>
      </c>
      <c r="P3" s="302"/>
      <c r="Q3" s="31">
        <f ca="1">+Z8</f>
        <v>0</v>
      </c>
      <c r="R3" s="27"/>
      <c r="S3" s="32"/>
    </row>
    <row r="4" spans="1:30" ht="28.5" customHeight="1">
      <c r="A4" s="278" t="s">
        <v>35</v>
      </c>
      <c r="B4" s="279"/>
      <c r="C4" s="279"/>
      <c r="D4" s="279"/>
      <c r="E4" s="279"/>
      <c r="F4" s="279"/>
      <c r="G4" s="280"/>
      <c r="H4" s="281" t="s">
        <v>36</v>
      </c>
      <c r="I4" s="282"/>
      <c r="J4" s="283"/>
      <c r="K4" s="33"/>
      <c r="L4" s="34"/>
      <c r="M4" s="35"/>
      <c r="N4" s="36"/>
      <c r="O4" s="276" t="s">
        <v>37</v>
      </c>
      <c r="P4" s="277"/>
      <c r="Q4" s="37">
        <f>Y8</f>
        <v>0</v>
      </c>
      <c r="R4" s="27"/>
      <c r="S4" s="32"/>
    </row>
    <row r="5" spans="1:30" ht="28.5" customHeight="1">
      <c r="A5" s="278" t="s">
        <v>38</v>
      </c>
      <c r="B5" s="279"/>
      <c r="C5" s="279"/>
      <c r="D5" s="279"/>
      <c r="E5" s="279"/>
      <c r="F5" s="279"/>
      <c r="G5" s="280"/>
      <c r="H5" s="281" t="s">
        <v>39</v>
      </c>
      <c r="I5" s="282"/>
      <c r="J5" s="283"/>
      <c r="K5" s="33"/>
      <c r="L5" s="34"/>
      <c r="M5" s="34"/>
      <c r="N5" s="36"/>
      <c r="O5" s="284" t="s">
        <v>40</v>
      </c>
      <c r="P5" s="285"/>
      <c r="Q5" s="38" t="str">
        <f ca="1">IF(ISERR(Q4/(Q3+Q4)),"",(Q4/(Q3+Q4)))</f>
        <v/>
      </c>
      <c r="R5" s="27"/>
      <c r="S5" s="32"/>
    </row>
    <row r="6" spans="1:30" ht="40.5" customHeight="1" thickBot="1">
      <c r="A6" s="303"/>
      <c r="B6" s="304"/>
      <c r="C6" s="304"/>
      <c r="D6" s="304"/>
      <c r="E6" s="304"/>
      <c r="F6" s="304"/>
      <c r="G6" s="305"/>
      <c r="H6" s="306" t="s">
        <v>41</v>
      </c>
      <c r="I6" s="307"/>
      <c r="J6" s="308"/>
      <c r="K6" s="39"/>
      <c r="L6" s="40"/>
      <c r="M6" s="40"/>
      <c r="N6" s="41"/>
      <c r="O6" s="26"/>
      <c r="P6" s="26"/>
      <c r="Q6" s="26"/>
      <c r="R6" s="27"/>
    </row>
    <row r="7" spans="1:30" ht="30" customHeight="1">
      <c r="A7" s="42"/>
      <c r="B7" s="26"/>
      <c r="C7" s="26"/>
      <c r="D7" s="26"/>
      <c r="E7" s="26"/>
      <c r="F7" s="26"/>
      <c r="G7" s="26"/>
      <c r="H7" s="26"/>
      <c r="I7" s="43"/>
      <c r="J7" s="44"/>
      <c r="K7" s="45"/>
      <c r="L7" s="45"/>
      <c r="M7" s="45"/>
      <c r="N7" s="45"/>
      <c r="O7" s="26"/>
      <c r="P7" s="26"/>
      <c r="Q7" s="26"/>
      <c r="R7" s="27"/>
    </row>
    <row r="8" spans="1:30" ht="67.5" customHeight="1">
      <c r="A8" s="46" t="s">
        <v>42</v>
      </c>
      <c r="B8" s="47" t="s">
        <v>43</v>
      </c>
      <c r="C8" s="47" t="s">
        <v>44</v>
      </c>
      <c r="D8" s="48" t="s">
        <v>45</v>
      </c>
      <c r="E8" s="48" t="s">
        <v>46</v>
      </c>
      <c r="F8" s="48" t="s">
        <v>47</v>
      </c>
      <c r="G8" s="48" t="s">
        <v>48</v>
      </c>
      <c r="H8" s="48" t="s">
        <v>49</v>
      </c>
      <c r="I8" s="48" t="s">
        <v>50</v>
      </c>
      <c r="J8" s="48" t="s">
        <v>51</v>
      </c>
      <c r="K8" s="309" t="s">
        <v>52</v>
      </c>
      <c r="L8" s="310"/>
      <c r="M8" s="310"/>
      <c r="N8" s="311"/>
      <c r="O8" s="48" t="s">
        <v>53</v>
      </c>
      <c r="P8" s="49" t="s">
        <v>54</v>
      </c>
      <c r="Q8" s="50" t="s">
        <v>55</v>
      </c>
      <c r="R8" s="48" t="s">
        <v>56</v>
      </c>
      <c r="Y8" s="51">
        <f>SUM(Y9:Y100)</f>
        <v>0</v>
      </c>
      <c r="Z8" s="51">
        <f ca="1">SUM(Z9:Z100)</f>
        <v>0</v>
      </c>
    </row>
    <row r="9" spans="1:30" s="61" customFormat="1" ht="43.5" customHeight="1">
      <c r="A9" s="52"/>
      <c r="B9" s="54"/>
      <c r="C9" s="54"/>
      <c r="D9" s="55"/>
      <c r="E9" s="55"/>
      <c r="F9" s="55"/>
      <c r="G9" s="83"/>
      <c r="H9" s="84"/>
      <c r="I9" s="85"/>
      <c r="J9" s="57"/>
      <c r="K9" s="57"/>
      <c r="L9" s="57"/>
      <c r="M9" s="57"/>
      <c r="N9" s="57"/>
      <c r="O9" s="59">
        <f t="shared" ref="O9:O18" si="0">(J9+K9+L9+M9)*0.25</f>
        <v>0</v>
      </c>
      <c r="P9" s="86"/>
      <c r="Q9" s="87"/>
      <c r="R9" s="88"/>
      <c r="Y9" s="61" t="str">
        <f>IF(L9=1,1,"")</f>
        <v/>
      </c>
      <c r="Z9" s="62" t="str">
        <f ca="1">IF(AND(TODAY()-I9&gt;0,L9="",I9&gt;0),1,"")</f>
        <v/>
      </c>
    </row>
    <row r="10" spans="1:30" ht="43.5" customHeight="1">
      <c r="A10" s="52"/>
      <c r="B10" s="54"/>
      <c r="C10" s="54"/>
      <c r="D10" s="55"/>
      <c r="E10" s="55"/>
      <c r="F10" s="55"/>
      <c r="G10" s="63"/>
      <c r="H10" s="57"/>
      <c r="I10" s="85"/>
      <c r="J10" s="57"/>
      <c r="K10" s="57"/>
      <c r="L10" s="57"/>
      <c r="M10" s="57"/>
      <c r="N10" s="57"/>
      <c r="O10" s="59">
        <f t="shared" si="0"/>
        <v>0</v>
      </c>
      <c r="P10" s="86"/>
      <c r="Q10" s="89"/>
      <c r="R10" s="88"/>
      <c r="Y10" s="61" t="str">
        <f t="shared" ref="Y10:Y73" si="1">IF(L10=1,1,"")</f>
        <v/>
      </c>
      <c r="Z10" s="62" t="str">
        <f ca="1">IF(AND(TODAY()-I10&gt;0,L10="",I10&gt;0),1,"")</f>
        <v/>
      </c>
    </row>
    <row r="11" spans="1:30" ht="43.5" customHeight="1">
      <c r="A11" s="52"/>
      <c r="B11" s="54"/>
      <c r="C11" s="54"/>
      <c r="D11" s="55"/>
      <c r="E11" s="55"/>
      <c r="F11" s="55"/>
      <c r="G11" s="63"/>
      <c r="H11" s="57"/>
      <c r="I11" s="85"/>
      <c r="J11" s="57"/>
      <c r="K11" s="57"/>
      <c r="L11" s="57"/>
      <c r="M11" s="57"/>
      <c r="N11" s="57"/>
      <c r="O11" s="59">
        <f>(J11+K11+L11+M11)*0.25</f>
        <v>0</v>
      </c>
      <c r="P11" s="86"/>
      <c r="Q11" s="89"/>
      <c r="R11" s="88"/>
      <c r="Y11" s="61" t="str">
        <f t="shared" si="1"/>
        <v/>
      </c>
      <c r="Z11" s="62" t="str">
        <f ca="1">IF(AND(TODAY()-I11&gt;0,L11="",I11&gt;0),1,"")</f>
        <v/>
      </c>
      <c r="AD11" s="51"/>
    </row>
    <row r="12" spans="1:30" ht="43.5" customHeight="1">
      <c r="A12" s="52"/>
      <c r="B12" s="54"/>
      <c r="C12" s="54"/>
      <c r="D12" s="55"/>
      <c r="E12" s="55"/>
      <c r="F12" s="55"/>
      <c r="G12" s="64"/>
      <c r="H12" s="57"/>
      <c r="I12" s="85"/>
      <c r="J12" s="57"/>
      <c r="K12" s="57"/>
      <c r="L12" s="57"/>
      <c r="M12" s="57"/>
      <c r="N12" s="57"/>
      <c r="O12" s="59">
        <f t="shared" si="0"/>
        <v>0</v>
      </c>
      <c r="P12" s="86"/>
      <c r="Q12" s="89"/>
      <c r="R12" s="88"/>
      <c r="Y12" s="61" t="str">
        <f t="shared" si="1"/>
        <v/>
      </c>
      <c r="Z12" s="62" t="str">
        <f t="shared" ref="Z12:Z75" ca="1" si="2">IF(AND(TODAY()-I12&gt;0,L12="",I12&gt;0),1,"")</f>
        <v/>
      </c>
    </row>
    <row r="13" spans="1:30" ht="43.5" customHeight="1">
      <c r="A13" s="52"/>
      <c r="B13" s="54"/>
      <c r="C13" s="54"/>
      <c r="D13" s="55"/>
      <c r="E13" s="55"/>
      <c r="F13" s="55"/>
      <c r="G13" s="65"/>
      <c r="H13" s="66"/>
      <c r="I13" s="67"/>
      <c r="J13" s="57"/>
      <c r="K13" s="66"/>
      <c r="L13" s="66"/>
      <c r="M13" s="66"/>
      <c r="N13" s="66"/>
      <c r="O13" s="90">
        <f t="shared" si="0"/>
        <v>0</v>
      </c>
      <c r="P13" s="91"/>
      <c r="Q13" s="92"/>
      <c r="R13" s="93"/>
      <c r="Y13" s="61" t="str">
        <f t="shared" si="1"/>
        <v/>
      </c>
      <c r="Z13" s="62" t="str">
        <f t="shared" ca="1" si="2"/>
        <v/>
      </c>
    </row>
    <row r="14" spans="1:30" ht="43.5" customHeight="1">
      <c r="A14" s="52"/>
      <c r="B14" s="54"/>
      <c r="C14" s="54"/>
      <c r="D14" s="55"/>
      <c r="E14" s="55"/>
      <c r="F14" s="55"/>
      <c r="G14" s="65"/>
      <c r="H14" s="66"/>
      <c r="I14" s="67"/>
      <c r="J14" s="57"/>
      <c r="K14" s="66"/>
      <c r="L14" s="66"/>
      <c r="M14" s="66"/>
      <c r="N14" s="66"/>
      <c r="O14" s="90">
        <f t="shared" si="0"/>
        <v>0</v>
      </c>
      <c r="P14" s="91"/>
      <c r="Q14" s="94"/>
      <c r="R14" s="93"/>
      <c r="Y14" s="61" t="str">
        <f t="shared" si="1"/>
        <v/>
      </c>
      <c r="Z14" s="62" t="str">
        <f t="shared" ca="1" si="2"/>
        <v/>
      </c>
    </row>
    <row r="15" spans="1:30" ht="43.5" customHeight="1">
      <c r="A15" s="52"/>
      <c r="B15" s="54"/>
      <c r="C15" s="54"/>
      <c r="D15" s="55"/>
      <c r="E15" s="55"/>
      <c r="F15" s="55"/>
      <c r="G15" s="65"/>
      <c r="H15" s="66"/>
      <c r="I15" s="69"/>
      <c r="J15" s="57"/>
      <c r="K15" s="66"/>
      <c r="L15" s="66"/>
      <c r="M15" s="66"/>
      <c r="N15" s="66"/>
      <c r="O15" s="90">
        <f t="shared" si="0"/>
        <v>0</v>
      </c>
      <c r="P15" s="91"/>
      <c r="Q15" s="94"/>
      <c r="R15" s="93"/>
      <c r="Y15" s="61" t="str">
        <f t="shared" si="1"/>
        <v/>
      </c>
      <c r="Z15" s="62" t="str">
        <f t="shared" ca="1" si="2"/>
        <v/>
      </c>
    </row>
    <row r="16" spans="1:30" ht="43.5" customHeight="1">
      <c r="A16" s="52"/>
      <c r="B16" s="54"/>
      <c r="C16" s="54"/>
      <c r="D16" s="55"/>
      <c r="E16" s="55"/>
      <c r="F16" s="55"/>
      <c r="G16" s="65"/>
      <c r="H16" s="66"/>
      <c r="I16" s="69"/>
      <c r="J16" s="57"/>
      <c r="K16" s="66"/>
      <c r="L16" s="66"/>
      <c r="M16" s="66"/>
      <c r="N16" s="66"/>
      <c r="O16" s="90">
        <f t="shared" si="0"/>
        <v>0</v>
      </c>
      <c r="P16" s="91"/>
      <c r="Q16" s="94"/>
      <c r="R16" s="93"/>
      <c r="Y16" s="61" t="str">
        <f t="shared" si="1"/>
        <v/>
      </c>
      <c r="Z16" s="62" t="str">
        <f t="shared" ca="1" si="2"/>
        <v/>
      </c>
    </row>
    <row r="17" spans="1:26" ht="43.5" customHeight="1">
      <c r="A17" s="70"/>
      <c r="B17" s="71"/>
      <c r="C17" s="71"/>
      <c r="D17" s="55"/>
      <c r="E17" s="55"/>
      <c r="F17" s="55"/>
      <c r="G17" s="72"/>
      <c r="H17" s="69"/>
      <c r="I17" s="69"/>
      <c r="J17" s="57"/>
      <c r="K17" s="66"/>
      <c r="L17" s="66"/>
      <c r="M17" s="66"/>
      <c r="N17" s="66"/>
      <c r="O17" s="90">
        <f t="shared" si="0"/>
        <v>0</v>
      </c>
      <c r="P17" s="91"/>
      <c r="Q17" s="94"/>
      <c r="R17" s="93"/>
      <c r="Y17" s="61" t="str">
        <f t="shared" si="1"/>
        <v/>
      </c>
      <c r="Z17" s="62" t="str">
        <f t="shared" ca="1" si="2"/>
        <v/>
      </c>
    </row>
    <row r="18" spans="1:26" ht="43.5" customHeight="1" thickBot="1">
      <c r="A18" s="73"/>
      <c r="B18" s="74"/>
      <c r="C18" s="74"/>
      <c r="D18" s="75"/>
      <c r="E18" s="75"/>
      <c r="F18" s="75"/>
      <c r="G18" s="78"/>
      <c r="H18" s="79"/>
      <c r="I18" s="75"/>
      <c r="J18" s="57"/>
      <c r="K18" s="79"/>
      <c r="L18" s="79"/>
      <c r="M18" s="79"/>
      <c r="N18" s="79"/>
      <c r="O18" s="95">
        <f t="shared" si="0"/>
        <v>0</v>
      </c>
      <c r="P18" s="96"/>
      <c r="Q18" s="97"/>
      <c r="R18" s="98"/>
      <c r="Y18" s="61" t="str">
        <f t="shared" si="1"/>
        <v/>
      </c>
      <c r="Z18" s="62" t="str">
        <f t="shared" ca="1" si="2"/>
        <v/>
      </c>
    </row>
    <row r="19" spans="1:26">
      <c r="Y19" s="61" t="str">
        <f t="shared" si="1"/>
        <v/>
      </c>
      <c r="Z19" s="62" t="str">
        <f t="shared" ca="1" si="2"/>
        <v/>
      </c>
    </row>
    <row r="20" spans="1:26">
      <c r="Y20" s="61" t="str">
        <f t="shared" si="1"/>
        <v/>
      </c>
      <c r="Z20" s="62" t="str">
        <f t="shared" ca="1" si="2"/>
        <v/>
      </c>
    </row>
    <row r="21" spans="1:26">
      <c r="Y21" s="61" t="str">
        <f t="shared" si="1"/>
        <v/>
      </c>
      <c r="Z21" s="62" t="str">
        <f t="shared" ca="1" si="2"/>
        <v/>
      </c>
    </row>
    <row r="22" spans="1:26">
      <c r="Y22" s="61" t="str">
        <f t="shared" si="1"/>
        <v/>
      </c>
      <c r="Z22" s="62" t="str">
        <f t="shared" ca="1" si="2"/>
        <v/>
      </c>
    </row>
    <row r="23" spans="1:26">
      <c r="Y23" s="61" t="str">
        <f t="shared" si="1"/>
        <v/>
      </c>
      <c r="Z23" s="62" t="str">
        <f t="shared" ca="1" si="2"/>
        <v/>
      </c>
    </row>
    <row r="24" spans="1:26">
      <c r="Y24" s="61" t="str">
        <f t="shared" si="1"/>
        <v/>
      </c>
      <c r="Z24" s="62" t="str">
        <f t="shared" ca="1" si="2"/>
        <v/>
      </c>
    </row>
    <row r="25" spans="1:26">
      <c r="Y25" s="61" t="str">
        <f t="shared" si="1"/>
        <v/>
      </c>
      <c r="Z25" s="62" t="str">
        <f t="shared" ca="1" si="2"/>
        <v/>
      </c>
    </row>
    <row r="26" spans="1:26">
      <c r="Y26" s="61" t="str">
        <f t="shared" si="1"/>
        <v/>
      </c>
      <c r="Z26" s="62" t="str">
        <f t="shared" ca="1" si="2"/>
        <v/>
      </c>
    </row>
    <row r="27" spans="1:26">
      <c r="Y27" s="61" t="str">
        <f t="shared" si="1"/>
        <v/>
      </c>
      <c r="Z27" s="62" t="str">
        <f t="shared" ca="1" si="2"/>
        <v/>
      </c>
    </row>
    <row r="28" spans="1:26">
      <c r="Y28" s="61" t="str">
        <f t="shared" si="1"/>
        <v/>
      </c>
      <c r="Z28" s="62" t="str">
        <f t="shared" ca="1" si="2"/>
        <v/>
      </c>
    </row>
    <row r="29" spans="1:26">
      <c r="Y29" s="61" t="str">
        <f t="shared" si="1"/>
        <v/>
      </c>
      <c r="Z29" s="62" t="str">
        <f t="shared" ca="1" si="2"/>
        <v/>
      </c>
    </row>
    <row r="30" spans="1:26">
      <c r="Y30" s="61" t="str">
        <f t="shared" si="1"/>
        <v/>
      </c>
      <c r="Z30" s="62" t="str">
        <f t="shared" ca="1" si="2"/>
        <v/>
      </c>
    </row>
    <row r="31" spans="1:26">
      <c r="Y31" s="61" t="str">
        <f t="shared" si="1"/>
        <v/>
      </c>
      <c r="Z31" s="62" t="str">
        <f t="shared" ca="1" si="2"/>
        <v/>
      </c>
    </row>
    <row r="32" spans="1:26">
      <c r="Y32" s="61" t="str">
        <f t="shared" si="1"/>
        <v/>
      </c>
      <c r="Z32" s="62" t="str">
        <f t="shared" ca="1" si="2"/>
        <v/>
      </c>
    </row>
    <row r="33" spans="2:26">
      <c r="Y33" s="61" t="str">
        <f t="shared" si="1"/>
        <v/>
      </c>
      <c r="Z33" s="62" t="str">
        <f t="shared" ca="1" si="2"/>
        <v/>
      </c>
    </row>
    <row r="34" spans="2:26">
      <c r="Y34" s="61" t="str">
        <f t="shared" si="1"/>
        <v/>
      </c>
      <c r="Z34" s="62" t="str">
        <f t="shared" ca="1" si="2"/>
        <v/>
      </c>
    </row>
    <row r="35" spans="2:26">
      <c r="Y35" s="61" t="str">
        <f t="shared" si="1"/>
        <v/>
      </c>
      <c r="Z35" s="62" t="str">
        <f t="shared" ca="1" si="2"/>
        <v/>
      </c>
    </row>
    <row r="36" spans="2:26">
      <c r="Y36" s="61" t="str">
        <f t="shared" si="1"/>
        <v/>
      </c>
      <c r="Z36" s="62" t="str">
        <f t="shared" ca="1" si="2"/>
        <v/>
      </c>
    </row>
    <row r="37" spans="2:26">
      <c r="Y37" s="61" t="str">
        <f t="shared" si="1"/>
        <v/>
      </c>
      <c r="Z37" s="62" t="str">
        <f t="shared" ca="1" si="2"/>
        <v/>
      </c>
    </row>
    <row r="38" spans="2:26">
      <c r="B38" s="99" t="s">
        <v>57</v>
      </c>
      <c r="C38" s="82"/>
      <c r="Y38" s="61" t="str">
        <f t="shared" si="1"/>
        <v/>
      </c>
      <c r="Z38" s="62" t="str">
        <f t="shared" ca="1" si="2"/>
        <v/>
      </c>
    </row>
    <row r="39" spans="2:26">
      <c r="B39" s="99" t="s">
        <v>58</v>
      </c>
      <c r="C39" s="82"/>
      <c r="Y39" s="61" t="str">
        <f t="shared" si="1"/>
        <v/>
      </c>
      <c r="Z39" s="62" t="str">
        <f t="shared" ca="1" si="2"/>
        <v/>
      </c>
    </row>
    <row r="40" spans="2:26">
      <c r="B40" s="99" t="s">
        <v>59</v>
      </c>
      <c r="C40" s="82"/>
      <c r="Y40" s="61" t="str">
        <f t="shared" si="1"/>
        <v/>
      </c>
      <c r="Z40" s="62" t="str">
        <f t="shared" ca="1" si="2"/>
        <v/>
      </c>
    </row>
    <row r="41" spans="2:26">
      <c r="Y41" s="61" t="str">
        <f t="shared" si="1"/>
        <v/>
      </c>
      <c r="Z41" s="62" t="str">
        <f t="shared" ca="1" si="2"/>
        <v/>
      </c>
    </row>
    <row r="42" spans="2:26">
      <c r="Y42" s="61" t="str">
        <f t="shared" si="1"/>
        <v/>
      </c>
      <c r="Z42" s="62" t="str">
        <f t="shared" ca="1" si="2"/>
        <v/>
      </c>
    </row>
    <row r="43" spans="2:26">
      <c r="Y43" s="61" t="str">
        <f t="shared" si="1"/>
        <v/>
      </c>
      <c r="Z43" s="62" t="str">
        <f t="shared" ca="1" si="2"/>
        <v/>
      </c>
    </row>
    <row r="44" spans="2:26">
      <c r="Y44" s="61" t="str">
        <f t="shared" si="1"/>
        <v/>
      </c>
      <c r="Z44" s="62" t="str">
        <f t="shared" ca="1" si="2"/>
        <v/>
      </c>
    </row>
    <row r="45" spans="2:26">
      <c r="Y45" s="61" t="str">
        <f t="shared" si="1"/>
        <v/>
      </c>
      <c r="Z45" s="62" t="str">
        <f t="shared" ca="1" si="2"/>
        <v/>
      </c>
    </row>
    <row r="46" spans="2:26">
      <c r="Y46" s="61" t="str">
        <f t="shared" si="1"/>
        <v/>
      </c>
      <c r="Z46" s="62" t="str">
        <f t="shared" ca="1" si="2"/>
        <v/>
      </c>
    </row>
    <row r="47" spans="2:26">
      <c r="Y47" s="61" t="str">
        <f t="shared" si="1"/>
        <v/>
      </c>
      <c r="Z47" s="62" t="str">
        <f t="shared" ca="1" si="2"/>
        <v/>
      </c>
    </row>
    <row r="48" spans="2:26">
      <c r="Y48" s="61" t="str">
        <f t="shared" si="1"/>
        <v/>
      </c>
      <c r="Z48" s="62" t="str">
        <f t="shared" ca="1" si="2"/>
        <v/>
      </c>
    </row>
    <row r="49" spans="25:26">
      <c r="Y49" s="61" t="str">
        <f t="shared" si="1"/>
        <v/>
      </c>
      <c r="Z49" s="62" t="str">
        <f t="shared" ca="1" si="2"/>
        <v/>
      </c>
    </row>
    <row r="50" spans="25:26">
      <c r="Y50" s="61" t="str">
        <f t="shared" si="1"/>
        <v/>
      </c>
      <c r="Z50" s="62" t="str">
        <f t="shared" ca="1" si="2"/>
        <v/>
      </c>
    </row>
    <row r="51" spans="25:26">
      <c r="Y51" s="61" t="str">
        <f t="shared" si="1"/>
        <v/>
      </c>
      <c r="Z51" s="62" t="str">
        <f t="shared" ca="1" si="2"/>
        <v/>
      </c>
    </row>
    <row r="52" spans="25:26">
      <c r="Y52" s="61" t="str">
        <f t="shared" si="1"/>
        <v/>
      </c>
      <c r="Z52" s="62" t="str">
        <f t="shared" ca="1" si="2"/>
        <v/>
      </c>
    </row>
    <row r="53" spans="25:26">
      <c r="Y53" s="61" t="str">
        <f t="shared" si="1"/>
        <v/>
      </c>
      <c r="Z53" s="62" t="str">
        <f t="shared" ca="1" si="2"/>
        <v/>
      </c>
    </row>
    <row r="54" spans="25:26">
      <c r="Y54" s="61" t="str">
        <f t="shared" si="1"/>
        <v/>
      </c>
      <c r="Z54" s="62" t="str">
        <f t="shared" ca="1" si="2"/>
        <v/>
      </c>
    </row>
    <row r="55" spans="25:26">
      <c r="Y55" s="61" t="str">
        <f t="shared" si="1"/>
        <v/>
      </c>
      <c r="Z55" s="62" t="str">
        <f t="shared" ca="1" si="2"/>
        <v/>
      </c>
    </row>
    <row r="56" spans="25:26">
      <c r="Y56" s="61" t="str">
        <f t="shared" si="1"/>
        <v/>
      </c>
      <c r="Z56" s="62" t="str">
        <f t="shared" ca="1" si="2"/>
        <v/>
      </c>
    </row>
    <row r="57" spans="25:26">
      <c r="Y57" s="61" t="str">
        <f t="shared" si="1"/>
        <v/>
      </c>
      <c r="Z57" s="62" t="str">
        <f t="shared" ca="1" si="2"/>
        <v/>
      </c>
    </row>
    <row r="58" spans="25:26">
      <c r="Y58" s="61" t="str">
        <f t="shared" si="1"/>
        <v/>
      </c>
      <c r="Z58" s="62" t="str">
        <f t="shared" ca="1" si="2"/>
        <v/>
      </c>
    </row>
    <row r="59" spans="25:26">
      <c r="Y59" s="61" t="str">
        <f t="shared" si="1"/>
        <v/>
      </c>
      <c r="Z59" s="62" t="str">
        <f t="shared" ca="1" si="2"/>
        <v/>
      </c>
    </row>
    <row r="60" spans="25:26">
      <c r="Y60" s="61" t="str">
        <f t="shared" si="1"/>
        <v/>
      </c>
      <c r="Z60" s="62" t="str">
        <f t="shared" ca="1" si="2"/>
        <v/>
      </c>
    </row>
    <row r="61" spans="25:26">
      <c r="Y61" s="61" t="str">
        <f t="shared" si="1"/>
        <v/>
      </c>
      <c r="Z61" s="62" t="str">
        <f t="shared" ca="1" si="2"/>
        <v/>
      </c>
    </row>
    <row r="62" spans="25:26">
      <c r="Y62" s="61" t="str">
        <f t="shared" si="1"/>
        <v/>
      </c>
      <c r="Z62" s="62" t="str">
        <f t="shared" ca="1" si="2"/>
        <v/>
      </c>
    </row>
    <row r="63" spans="25:26">
      <c r="Y63" s="61" t="str">
        <f t="shared" si="1"/>
        <v/>
      </c>
      <c r="Z63" s="62" t="str">
        <f t="shared" ca="1" si="2"/>
        <v/>
      </c>
    </row>
    <row r="64" spans="25:26">
      <c r="Y64" s="61" t="str">
        <f t="shared" si="1"/>
        <v/>
      </c>
      <c r="Z64" s="62" t="str">
        <f t="shared" ca="1" si="2"/>
        <v/>
      </c>
    </row>
    <row r="65" spans="25:26">
      <c r="Y65" s="61" t="str">
        <f t="shared" si="1"/>
        <v/>
      </c>
      <c r="Z65" s="62" t="str">
        <f t="shared" ca="1" si="2"/>
        <v/>
      </c>
    </row>
    <row r="66" spans="25:26">
      <c r="Y66" s="61" t="str">
        <f t="shared" si="1"/>
        <v/>
      </c>
      <c r="Z66" s="62" t="str">
        <f t="shared" ca="1" si="2"/>
        <v/>
      </c>
    </row>
    <row r="67" spans="25:26">
      <c r="Y67" s="61" t="str">
        <f t="shared" si="1"/>
        <v/>
      </c>
      <c r="Z67" s="62" t="str">
        <f t="shared" ca="1" si="2"/>
        <v/>
      </c>
    </row>
    <row r="68" spans="25:26">
      <c r="Y68" s="61" t="str">
        <f t="shared" si="1"/>
        <v/>
      </c>
      <c r="Z68" s="62" t="str">
        <f t="shared" ca="1" si="2"/>
        <v/>
      </c>
    </row>
    <row r="69" spans="25:26">
      <c r="Y69" s="61" t="str">
        <f t="shared" si="1"/>
        <v/>
      </c>
      <c r="Z69" s="62" t="str">
        <f t="shared" ca="1" si="2"/>
        <v/>
      </c>
    </row>
    <row r="70" spans="25:26">
      <c r="Y70" s="61" t="str">
        <f t="shared" si="1"/>
        <v/>
      </c>
      <c r="Z70" s="62" t="str">
        <f t="shared" ca="1" si="2"/>
        <v/>
      </c>
    </row>
    <row r="71" spans="25:26">
      <c r="Y71" s="61" t="str">
        <f t="shared" si="1"/>
        <v/>
      </c>
      <c r="Z71" s="62" t="str">
        <f t="shared" ca="1" si="2"/>
        <v/>
      </c>
    </row>
    <row r="72" spans="25:26">
      <c r="Y72" s="61" t="str">
        <f t="shared" si="1"/>
        <v/>
      </c>
      <c r="Z72" s="62" t="str">
        <f t="shared" ca="1" si="2"/>
        <v/>
      </c>
    </row>
    <row r="73" spans="25:26">
      <c r="Y73" s="61" t="str">
        <f t="shared" si="1"/>
        <v/>
      </c>
      <c r="Z73" s="62" t="str">
        <f t="shared" ca="1" si="2"/>
        <v/>
      </c>
    </row>
    <row r="74" spans="25:26">
      <c r="Y74" s="61" t="str">
        <f>IF(L74=1,1,"")</f>
        <v/>
      </c>
      <c r="Z74" s="62" t="str">
        <f t="shared" ca="1" si="2"/>
        <v/>
      </c>
    </row>
    <row r="75" spans="25:26">
      <c r="Y75" s="61" t="str">
        <f>IF(L75=1,1,"")</f>
        <v/>
      </c>
      <c r="Z75" s="62" t="str">
        <f t="shared" ca="1" si="2"/>
        <v/>
      </c>
    </row>
    <row r="76" spans="25:26">
      <c r="Y76" s="61" t="str">
        <f>IF(L76=1,1,"")</f>
        <v/>
      </c>
      <c r="Z76" s="62" t="str">
        <f ca="1">IF(AND(TODAY()-I76&gt;0,L76="",I76&gt;0),1,"")</f>
        <v/>
      </c>
    </row>
  </sheetData>
  <mergeCells count="15">
    <mergeCell ref="A6:G6"/>
    <mergeCell ref="H6:J6"/>
    <mergeCell ref="K8:N8"/>
    <mergeCell ref="A4:G4"/>
    <mergeCell ref="H4:J4"/>
    <mergeCell ref="O4:P4"/>
    <mergeCell ref="A5:G5"/>
    <mergeCell ref="H5:J5"/>
    <mergeCell ref="O5:P5"/>
    <mergeCell ref="A1:D1"/>
    <mergeCell ref="E1:O1"/>
    <mergeCell ref="P1:R1"/>
    <mergeCell ref="A3:G3"/>
    <mergeCell ref="H3:J3"/>
    <mergeCell ref="O3:P3"/>
  </mergeCells>
  <conditionalFormatting sqref="I9:I378">
    <cfRule type="expression" dxfId="75" priority="3">
      <formula>Z9=1</formula>
    </cfRule>
  </conditionalFormatting>
  <conditionalFormatting sqref="I10">
    <cfRule type="expression" dxfId="74" priority="2">
      <formula>$Z$10="1"</formula>
    </cfRule>
  </conditionalFormatting>
  <conditionalFormatting sqref="I11:I81">
    <cfRule type="expression" dxfId="73" priority="1">
      <formula>Z11="1"</formula>
    </cfRule>
  </conditionalFormatting>
  <dataValidations count="5">
    <dataValidation type="list" allowBlank="1" showInputMessage="1" showErrorMessage="1" sqref="J9:J18">
      <formula1>$B$38:$B$40</formula1>
    </dataValidation>
    <dataValidation showDropDown="1" showInputMessage="1" showErrorMessage="1" sqref="H17 I13:I18"/>
    <dataValidation allowBlank="1" showInputMessage="1" showErrorMessage="1" prompt="Indiquer la source du problème : Non atteinte objectif , NC lors d'un audit , Amélioration...Etc" sqref="D9"/>
    <dataValidation allowBlank="1" showInputMessage="1" showErrorMessage="1" prompt="Procéder une analyse des causes basé sur l'outil 5M : &#10;Main d'oeuvre &#10;Machine &#10;Méthode &#10;Matière &#10;Milieu" sqref="F9"/>
    <dataValidation allowBlank="1" showInputMessage="1" showErrorMessage="1" prompt="Indiquer le responsable de l'action" sqref="H9"/>
  </dataValidations>
  <pageMargins left="0.34" right="0.28999999999999998" top="0.22" bottom="0.17" header="0.51" footer="0.19"/>
  <pageSetup paperSize="9" scale="11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Réalisation</vt:lpstr>
      <vt:lpstr>TDB LOGISTIQUE</vt:lpstr>
      <vt:lpstr>Plan d'Action LOGISTIQUE</vt:lpstr>
      <vt:lpstr>Instruction</vt:lpstr>
      <vt:lpstr>Instruction!Zone_d_impression</vt:lpstr>
      <vt:lpstr>'Plan d''Action LOGISTIQUE'!Zone_d_impression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salima_hannachi</dc:creator>
  <cp:lastModifiedBy>WASSIM_TAKROUNI</cp:lastModifiedBy>
  <dcterms:created xsi:type="dcterms:W3CDTF">2020-07-29T12:38:11Z</dcterms:created>
  <dcterms:modified xsi:type="dcterms:W3CDTF">2020-12-07T14:40:39Z</dcterms:modified>
</cp:coreProperties>
</file>