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drawings/drawing17.xml" ContentType="application/vnd.openxmlformats-officedocument.drawing+xml"/>
  <Default Extension="rels" ContentType="application/vnd.openxmlformats-package.relationships+xml"/>
  <Default Extension="wmf" ContentType="image/x-wmf"/>
  <Default Extension="xml" ContentType="application/xml"/>
  <Override PartName="/xl/worksheets/sheet5.xml" ContentType="application/vnd.openxmlformats-officedocument.spreadsheetml.worksheet+xml"/>
  <Override PartName="/xl/embeddings/oleObject2.bin" ContentType="application/vnd.openxmlformats-officedocument.oleObject"/>
  <Override PartName="/xl/drawings/drawing2.xml" ContentType="application/vnd.openxmlformats-officedocument.drawing+xml"/>
  <Override PartName="/xl/drawings/drawing15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ml.chartshapes+xml"/>
  <Override PartName="/xl/drawings/drawing22.xml" ContentType="application/vnd.openxmlformats-officedocument.drawingml.chartshap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ml.chartshapes+xml"/>
  <Override PartName="/xl/drawings/drawing20.xml" ContentType="application/vnd.openxmlformats-officedocument.drawingml.chartshapes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ml.chartshapes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  <Default Extension="bin" ContentType="application/vnd.openxmlformats-officedocument.spreadsheetml.printerSettings"/>
  <Default Extension="png" ContentType="image/png"/>
  <Override PartName="/xl/charts/chart7.xml" ContentType="application/vnd.openxmlformats-officedocument.drawingml.chart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worksheets/sheet14.xml" ContentType="application/vnd.openxmlformats-officedocument.spreadsheetml.worksheet+xml"/>
  <Override PartName="/xl/charts/chart5.xml" ContentType="application/vnd.openxmlformats-officedocument.drawingml.chart+xml"/>
  <Override PartName="/xl/drawings/drawing7.xml" ContentType="application/vnd.openxmlformats-officedocument.drawingml.chartshapes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charts/chart3.xml" ContentType="application/vnd.openxmlformats-officedocument.drawingml.chart+xml"/>
  <Default Extension="emf" ContentType="image/x-emf"/>
  <Override PartName="/xl/drawings/drawing5.xml" ContentType="application/vnd.openxmlformats-officedocument.drawingml.chartshapes+xml"/>
  <Override PartName="/xl/drawings/drawing18.xml" ContentType="application/vnd.openxmlformats-officedocument.drawingml.chartshapes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embeddings/oleObject1.bin" ContentType="application/vnd.openxmlformats-officedocument.oleObject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drawings/drawing16.xml" ContentType="application/vnd.openxmlformats-officedocument.drawingml.chartshap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0730" windowHeight="11160" firstSheet="1" activeTab="1"/>
  </bookViews>
  <sheets>
    <sheet name="Feuil2 (8)" sheetId="15" r:id="rId1"/>
    <sheet name="TDB-PR11-Maint " sheetId="1" r:id="rId2"/>
    <sheet name="Réalisation" sheetId="2" state="hidden" r:id="rId3"/>
    <sheet name="Plan d'Action MTN" sheetId="3" state="hidden" r:id="rId4"/>
    <sheet name="Plan d'Action MTN (2)" sheetId="6" r:id="rId5"/>
    <sheet name="Instruction" sheetId="4" r:id="rId6"/>
    <sheet name="Feuil1" sheetId="5" state="hidden" r:id="rId7"/>
    <sheet name="SNA2" sheetId="7" state="hidden" r:id="rId8"/>
    <sheet name="Feuil2" sheetId="8" state="hidden" r:id="rId9"/>
    <sheet name="Feuil2 (3)" sheetId="10" r:id="rId10"/>
    <sheet name="Feuil2 (6)" sheetId="13" r:id="rId11"/>
    <sheet name="Feuil2 (7)" sheetId="14" r:id="rId12"/>
    <sheet name="Feuil2 (4)" sheetId="11" state="hidden" r:id="rId13"/>
    <sheet name="Feuil2 (5)" sheetId="12" state="hidden" r:id="rId14"/>
  </sheets>
  <externalReferences>
    <externalReference r:id="rId15"/>
    <externalReference r:id="rId16"/>
  </externalReferences>
  <definedNames>
    <definedName name="_xlnm._FilterDatabase" localSheetId="3" hidden="1">'Plan d''Action MTN'!$A$8:$R$8</definedName>
    <definedName name="_xlnm._FilterDatabase" localSheetId="4" hidden="1">'Plan d''Action MTN (2)'!$A$8:$R$8</definedName>
    <definedName name="LISTE1">'[1]BASE DE SUIVI AC AP (2)'!$BI$24:$BI$31</definedName>
    <definedName name="LISTE2">'[1]BASE DE SUIVI AC AP (2)'!$AF$33:$AF$37</definedName>
    <definedName name="LISTE3">[2]DATA!$C$1:$C$3</definedName>
    <definedName name="_xlnm.Print_Area" localSheetId="6">Feuil1!$A$1:$L$33</definedName>
    <definedName name="_xlnm.Print_Area" localSheetId="5">Instruction!$F$3:$N$11</definedName>
    <definedName name="_xlnm.Print_Area" localSheetId="3">'Plan d''Action MTN'!$F$3:$N$11</definedName>
    <definedName name="_xlnm.Print_Area" localSheetId="4">'Plan d''Action MTN (2)'!$F$3:$N$15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5" i="1"/>
  <c r="N23" l="1"/>
  <c r="K23"/>
  <c r="H23"/>
  <c r="E23"/>
  <c r="N21"/>
  <c r="K21"/>
  <c r="H21"/>
  <c r="E21"/>
  <c r="N19"/>
  <c r="K19"/>
  <c r="H19"/>
  <c r="E19"/>
  <c r="Q20"/>
  <c r="Q18"/>
  <c r="Q22"/>
  <c r="N17"/>
  <c r="K17"/>
  <c r="H17"/>
  <c r="E17"/>
  <c r="Q16"/>
  <c r="O9" i="6"/>
  <c r="O10"/>
  <c r="Z7" i="7" l="1"/>
  <c r="Y7"/>
  <c r="Z6"/>
  <c r="Y6"/>
  <c r="Z5"/>
  <c r="Y5"/>
  <c r="Z4"/>
  <c r="Y4"/>
  <c r="Z3"/>
  <c r="Y3"/>
  <c r="Z34" i="6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5"/>
  <c r="Z36"/>
  <c r="Z37"/>
  <c r="Z38"/>
  <c r="Z39"/>
  <c r="Z40"/>
  <c r="Z41"/>
  <c r="Z42"/>
  <c r="Z43"/>
  <c r="Z44"/>
  <c r="Z45"/>
  <c r="Z46"/>
  <c r="Z47"/>
  <c r="Z48"/>
  <c r="Z49"/>
  <c r="Z50"/>
  <c r="Z51"/>
  <c r="Z52"/>
  <c r="Z53"/>
  <c r="Z54"/>
  <c r="Z55"/>
  <c r="Z56"/>
  <c r="Z57"/>
  <c r="Z58"/>
  <c r="Z59"/>
  <c r="Z60"/>
  <c r="Z61"/>
  <c r="Z62"/>
  <c r="Z63"/>
  <c r="Z64"/>
  <c r="Z65"/>
  <c r="Z66"/>
  <c r="Z67"/>
  <c r="Z68"/>
  <c r="Z69"/>
  <c r="Z70"/>
  <c r="Z71"/>
  <c r="Z72"/>
  <c r="Z73"/>
  <c r="Z74"/>
  <c r="Z75"/>
  <c r="Z76"/>
  <c r="Z77"/>
  <c r="Z78"/>
  <c r="Z79"/>
  <c r="Z81"/>
  <c r="Y81"/>
  <c r="Z80"/>
  <c r="Y80"/>
  <c r="Y79"/>
  <c r="Y78"/>
  <c r="Y77"/>
  <c r="Y76"/>
  <c r="Y75"/>
  <c r="Y74"/>
  <c r="Y73"/>
  <c r="Y72"/>
  <c r="Y71"/>
  <c r="Y70"/>
  <c r="Y69"/>
  <c r="Y68"/>
  <c r="Y67"/>
  <c r="Y66"/>
  <c r="Y65"/>
  <c r="Y64"/>
  <c r="Y63"/>
  <c r="Y62"/>
  <c r="Y61"/>
  <c r="Y60"/>
  <c r="Y59"/>
  <c r="Y58"/>
  <c r="Y57"/>
  <c r="Y56"/>
  <c r="Y55"/>
  <c r="Y54"/>
  <c r="Y53"/>
  <c r="Y52"/>
  <c r="Y51"/>
  <c r="Y50"/>
  <c r="Y49"/>
  <c r="Y48"/>
  <c r="Y47"/>
  <c r="Y46"/>
  <c r="Y45"/>
  <c r="Y44"/>
  <c r="Y43"/>
  <c r="Y42"/>
  <c r="Y41"/>
  <c r="Y40"/>
  <c r="Y39"/>
  <c r="Y38"/>
  <c r="Y37"/>
  <c r="Y36"/>
  <c r="Y35"/>
  <c r="Y34"/>
  <c r="O34"/>
  <c r="Y33"/>
  <c r="O33"/>
  <c r="Y32"/>
  <c r="O32"/>
  <c r="Y31"/>
  <c r="O11"/>
  <c r="Y30"/>
  <c r="O30"/>
  <c r="Y29"/>
  <c r="O29"/>
  <c r="Y28"/>
  <c r="O28"/>
  <c r="Y27"/>
  <c r="O27"/>
  <c r="Y26"/>
  <c r="O26"/>
  <c r="Y25"/>
  <c r="O25"/>
  <c r="Y24"/>
  <c r="O24"/>
  <c r="Y23"/>
  <c r="O23"/>
  <c r="Y22"/>
  <c r="O22"/>
  <c r="Y21"/>
  <c r="O21"/>
  <c r="Y20"/>
  <c r="O20"/>
  <c r="Y19"/>
  <c r="O19"/>
  <c r="Y18"/>
  <c r="O18"/>
  <c r="Y17"/>
  <c r="O17"/>
  <c r="Y16"/>
  <c r="O16"/>
  <c r="Y15"/>
  <c r="O15"/>
  <c r="Y14"/>
  <c r="O14"/>
  <c r="Z13"/>
  <c r="Y13"/>
  <c r="O13"/>
  <c r="Y8" l="1"/>
  <c r="Q4" s="1"/>
  <c r="Z8"/>
  <c r="Q3" s="1"/>
  <c r="Q5" l="1"/>
  <c r="C2" i="2" s="1"/>
  <c r="Q8" i="1"/>
  <c r="Q38"/>
  <c r="Q36"/>
  <c r="Q34"/>
  <c r="Q32"/>
  <c r="Q30"/>
  <c r="Q28"/>
  <c r="Q26"/>
  <c r="Q24"/>
  <c r="F41"/>
  <c r="G41"/>
  <c r="H41"/>
  <c r="I41"/>
  <c r="J41"/>
  <c r="K41"/>
  <c r="L41"/>
  <c r="M41"/>
  <c r="N41"/>
  <c r="O41"/>
  <c r="P41"/>
  <c r="E41"/>
  <c r="N35"/>
  <c r="K35"/>
  <c r="H35"/>
  <c r="E35"/>
  <c r="N33"/>
  <c r="K33"/>
  <c r="H33"/>
  <c r="E33"/>
  <c r="N37"/>
  <c r="K37"/>
  <c r="H37"/>
  <c r="E37"/>
  <c r="N27"/>
  <c r="K27"/>
  <c r="H27"/>
  <c r="E27"/>
  <c r="N25"/>
  <c r="K25"/>
  <c r="H25"/>
  <c r="N29"/>
  <c r="K29"/>
  <c r="H29"/>
  <c r="E29"/>
  <c r="N11"/>
  <c r="K11"/>
  <c r="H11"/>
  <c r="E11"/>
  <c r="N9"/>
  <c r="K9"/>
  <c r="H9"/>
  <c r="E9"/>
  <c r="N13"/>
  <c r="K13"/>
  <c r="H13"/>
  <c r="E13"/>
  <c r="E44"/>
  <c r="Q10" l="1"/>
  <c r="Q12"/>
  <c r="F44"/>
  <c r="G44"/>
  <c r="H44"/>
  <c r="I44"/>
  <c r="J44"/>
  <c r="K44"/>
  <c r="L44"/>
  <c r="M44"/>
  <c r="N44"/>
  <c r="O44"/>
  <c r="P44"/>
  <c r="F43"/>
  <c r="G43"/>
  <c r="H43"/>
  <c r="I43"/>
  <c r="J43"/>
  <c r="K43"/>
  <c r="L43"/>
  <c r="M43"/>
  <c r="N43"/>
  <c r="O43"/>
  <c r="P43"/>
  <c r="E43"/>
  <c r="N15"/>
  <c r="K15"/>
  <c r="H15"/>
  <c r="E15"/>
  <c r="Z76" i="4"/>
  <c r="Y76"/>
  <c r="Z75"/>
  <c r="Y75"/>
  <c r="Z74"/>
  <c r="Y74"/>
  <c r="Z73"/>
  <c r="Y73"/>
  <c r="Z72"/>
  <c r="Y72"/>
  <c r="Z71"/>
  <c r="Y71"/>
  <c r="Z70"/>
  <c r="Y70"/>
  <c r="Z69"/>
  <c r="Y69"/>
  <c r="Z68"/>
  <c r="Y68"/>
  <c r="Z67"/>
  <c r="Y67"/>
  <c r="Z66"/>
  <c r="Y66"/>
  <c r="Z65"/>
  <c r="Y65"/>
  <c r="Z64"/>
  <c r="Y64"/>
  <c r="Z63"/>
  <c r="Y63"/>
  <c r="Z62"/>
  <c r="Y62"/>
  <c r="Z61"/>
  <c r="Y61"/>
  <c r="Z60"/>
  <c r="Y60"/>
  <c r="Z59"/>
  <c r="Y59"/>
  <c r="Z58"/>
  <c r="Y58"/>
  <c r="Z57"/>
  <c r="Y57"/>
  <c r="Z56"/>
  <c r="Y56"/>
  <c r="Z55"/>
  <c r="Y55"/>
  <c r="Z54"/>
  <c r="Y54"/>
  <c r="Z53"/>
  <c r="Y53"/>
  <c r="Z52"/>
  <c r="Y52"/>
  <c r="Z51"/>
  <c r="Y51"/>
  <c r="Z50"/>
  <c r="Y50"/>
  <c r="Z49"/>
  <c r="Y49"/>
  <c r="Z48"/>
  <c r="Y48"/>
  <c r="Z47"/>
  <c r="Y47"/>
  <c r="Z46"/>
  <c r="Y46"/>
  <c r="Z45"/>
  <c r="Y45"/>
  <c r="Z44"/>
  <c r="Y44"/>
  <c r="Z43"/>
  <c r="Y43"/>
  <c r="Z42"/>
  <c r="Y42"/>
  <c r="Z41"/>
  <c r="Y41"/>
  <c r="Z40"/>
  <c r="Y40"/>
  <c r="Z39"/>
  <c r="Y39"/>
  <c r="Z38"/>
  <c r="Y38"/>
  <c r="Z37"/>
  <c r="Y37"/>
  <c r="Z36"/>
  <c r="Y36"/>
  <c r="Z35"/>
  <c r="Y35"/>
  <c r="Z34"/>
  <c r="Y34"/>
  <c r="Z33"/>
  <c r="Y33"/>
  <c r="Z32"/>
  <c r="Y32"/>
  <c r="Z31"/>
  <c r="Y31"/>
  <c r="Z30"/>
  <c r="Y30"/>
  <c r="Z29"/>
  <c r="Y29"/>
  <c r="Z28"/>
  <c r="Y28"/>
  <c r="Z27"/>
  <c r="Y27"/>
  <c r="Z26"/>
  <c r="Y26"/>
  <c r="Z25"/>
  <c r="Y25"/>
  <c r="Z24"/>
  <c r="Y24"/>
  <c r="Z23"/>
  <c r="Y23"/>
  <c r="Z22"/>
  <c r="Y22"/>
  <c r="Z21"/>
  <c r="Y21"/>
  <c r="Z20"/>
  <c r="Y20"/>
  <c r="Z19"/>
  <c r="Y19"/>
  <c r="Z18"/>
  <c r="Y18"/>
  <c r="O18"/>
  <c r="Z17"/>
  <c r="Y17"/>
  <c r="O17"/>
  <c r="Z16"/>
  <c r="Y16"/>
  <c r="O16"/>
  <c r="Z15"/>
  <c r="Y15"/>
  <c r="O15"/>
  <c r="Z14"/>
  <c r="Y14"/>
  <c r="O14"/>
  <c r="Z13"/>
  <c r="Y13"/>
  <c r="O13"/>
  <c r="Z12"/>
  <c r="Y12"/>
  <c r="O12"/>
  <c r="Z11"/>
  <c r="Y11"/>
  <c r="O11"/>
  <c r="Z10"/>
  <c r="Y10"/>
  <c r="O10"/>
  <c r="Z9"/>
  <c r="Y9"/>
  <c r="O9"/>
  <c r="Z76" i="3"/>
  <c r="Y76"/>
  <c r="Z75"/>
  <c r="Y75"/>
  <c r="Z74"/>
  <c r="Y74"/>
  <c r="Z73"/>
  <c r="Y73"/>
  <c r="Z72"/>
  <c r="Y72"/>
  <c r="Z71"/>
  <c r="Y71"/>
  <c r="Z70"/>
  <c r="Y70"/>
  <c r="Z69"/>
  <c r="Y69"/>
  <c r="Z68"/>
  <c r="Y68"/>
  <c r="Z67"/>
  <c r="Y67"/>
  <c r="Z66"/>
  <c r="Y66"/>
  <c r="Z65"/>
  <c r="Y65"/>
  <c r="Z64"/>
  <c r="Y64"/>
  <c r="Z63"/>
  <c r="Y63"/>
  <c r="Z62"/>
  <c r="Y62"/>
  <c r="Z61"/>
  <c r="Y61"/>
  <c r="Z60"/>
  <c r="Y60"/>
  <c r="Z59"/>
  <c r="Y59"/>
  <c r="Z58"/>
  <c r="Y58"/>
  <c r="Z57"/>
  <c r="Y57"/>
  <c r="Z56"/>
  <c r="Y56"/>
  <c r="Z55"/>
  <c r="Y55"/>
  <c r="Z54"/>
  <c r="Y54"/>
  <c r="Z53"/>
  <c r="Y53"/>
  <c r="Z52"/>
  <c r="Y52"/>
  <c r="Z51"/>
  <c r="Y51"/>
  <c r="Z50"/>
  <c r="Y50"/>
  <c r="Z49"/>
  <c r="Y49"/>
  <c r="Z48"/>
  <c r="Y48"/>
  <c r="Z47"/>
  <c r="Y47"/>
  <c r="Z46"/>
  <c r="Y46"/>
  <c r="Z45"/>
  <c r="Y45"/>
  <c r="Z44"/>
  <c r="Y44"/>
  <c r="Z43"/>
  <c r="Y43"/>
  <c r="Z42"/>
  <c r="Y42"/>
  <c r="Z41"/>
  <c r="Y41"/>
  <c r="Z40"/>
  <c r="Y40"/>
  <c r="Z39"/>
  <c r="Y39"/>
  <c r="Z38"/>
  <c r="Y38"/>
  <c r="Z37"/>
  <c r="Y37"/>
  <c r="Z36"/>
  <c r="Y36"/>
  <c r="Z35"/>
  <c r="Y35"/>
  <c r="Z34"/>
  <c r="Y34"/>
  <c r="Z33"/>
  <c r="Y33"/>
  <c r="Z32"/>
  <c r="Y32"/>
  <c r="Z31"/>
  <c r="Y31"/>
  <c r="Z30"/>
  <c r="Y30"/>
  <c r="Z29"/>
  <c r="Y29"/>
  <c r="Z28"/>
  <c r="Y28"/>
  <c r="Z27"/>
  <c r="Y27"/>
  <c r="Z26"/>
  <c r="Y26"/>
  <c r="Z25"/>
  <c r="Y25"/>
  <c r="Z24"/>
  <c r="Y24"/>
  <c r="Z23"/>
  <c r="Y23"/>
  <c r="Z22"/>
  <c r="Y22"/>
  <c r="Z21"/>
  <c r="Y21"/>
  <c r="O21"/>
  <c r="Z20"/>
  <c r="Y20"/>
  <c r="O20"/>
  <c r="Z19"/>
  <c r="Y19"/>
  <c r="O19"/>
  <c r="Z18"/>
  <c r="Y18"/>
  <c r="O18"/>
  <c r="Z17"/>
  <c r="Y17"/>
  <c r="O17"/>
  <c r="Z16"/>
  <c r="Y16"/>
  <c r="O16"/>
  <c r="Z15"/>
  <c r="Y15"/>
  <c r="O15"/>
  <c r="Z14"/>
  <c r="Y14"/>
  <c r="O14"/>
  <c r="Z13"/>
  <c r="Y13"/>
  <c r="O13"/>
  <c r="Z12"/>
  <c r="Y12"/>
  <c r="O12"/>
  <c r="Z11"/>
  <c r="Y11"/>
  <c r="O11"/>
  <c r="Z10"/>
  <c r="Y10"/>
  <c r="O10"/>
  <c r="Z9"/>
  <c r="Y9"/>
  <c r="O9"/>
  <c r="Y8" i="4" l="1"/>
  <c r="Q4" s="1"/>
  <c r="Y8" i="3"/>
  <c r="Q4" s="1"/>
  <c r="Q14" i="1"/>
  <c r="Z8" i="3"/>
  <c r="Q3" s="1"/>
  <c r="Z8" i="4"/>
  <c r="Q3" s="1"/>
  <c r="Q5" s="1"/>
  <c r="Q5" i="3" l="1"/>
  <c r="C11" i="2" s="1"/>
  <c r="C13" s="1"/>
  <c r="N39" i="1"/>
  <c r="K39"/>
  <c r="H39"/>
  <c r="E39"/>
  <c r="N31"/>
  <c r="K31"/>
  <c r="H31"/>
  <c r="E31"/>
</calcChain>
</file>

<file path=xl/comments1.xml><?xml version="1.0" encoding="utf-8"?>
<comments xmlns="http://schemas.openxmlformats.org/spreadsheetml/2006/main">
  <authors>
    <author>sna_methode</author>
    <author>Znegui-Mohamed</author>
  </authors>
  <commentList>
    <comment ref="H16" authorId="0">
      <text>
        <r>
          <rPr>
            <b/>
            <sz val="9"/>
            <color indexed="81"/>
            <rFont val="Tahoma"/>
            <family val="2"/>
          </rPr>
          <t>sna_methode:</t>
        </r>
        <r>
          <rPr>
            <sz val="9"/>
            <color indexed="81"/>
            <rFont val="Tahoma"/>
            <family val="2"/>
          </rPr>
          <t xml:space="preserve">
Changement 02 sortie pour redresseur SOVEMA =11554,745 dt TTC
</t>
        </r>
      </text>
    </comment>
    <comment ref="D24" authorId="1">
      <text>
        <r>
          <rPr>
            <b/>
            <sz val="9"/>
            <color indexed="81"/>
            <rFont val="Tahoma"/>
            <family val="2"/>
          </rPr>
          <t>Znegui-Mohamed:</t>
        </r>
        <r>
          <rPr>
            <sz val="9"/>
            <color indexed="81"/>
            <rFont val="Tahoma"/>
            <family val="2"/>
          </rPr>
          <t xml:space="preserve">
A définir</t>
        </r>
      </text>
    </comment>
    <comment ref="D26" authorId="1">
      <text>
        <r>
          <rPr>
            <b/>
            <sz val="9"/>
            <color indexed="81"/>
            <rFont val="Tahoma"/>
            <family val="2"/>
          </rPr>
          <t>Znegui-Mohamed:</t>
        </r>
        <r>
          <rPr>
            <sz val="9"/>
            <color indexed="81"/>
            <rFont val="Tahoma"/>
            <family val="2"/>
          </rPr>
          <t xml:space="preserve">
A définir</t>
        </r>
      </text>
    </comment>
    <comment ref="D28" authorId="1">
      <text>
        <r>
          <rPr>
            <b/>
            <sz val="9"/>
            <color indexed="81"/>
            <rFont val="Tahoma"/>
            <family val="2"/>
          </rPr>
          <t>Znegui-Mohamed:</t>
        </r>
        <r>
          <rPr>
            <sz val="9"/>
            <color indexed="81"/>
            <rFont val="Tahoma"/>
            <family val="2"/>
          </rPr>
          <t xml:space="preserve">
A définir</t>
        </r>
      </text>
    </comment>
    <comment ref="D30" authorId="1">
      <text>
        <r>
          <rPr>
            <b/>
            <sz val="9"/>
            <color indexed="81"/>
            <rFont val="Tahoma"/>
            <family val="2"/>
          </rPr>
          <t>Znegui-Mohamed:</t>
        </r>
        <r>
          <rPr>
            <sz val="9"/>
            <color indexed="81"/>
            <rFont val="Tahoma"/>
            <family val="2"/>
          </rPr>
          <t xml:space="preserve">
A définir</t>
        </r>
      </text>
    </comment>
    <comment ref="D32" authorId="1">
      <text>
        <r>
          <rPr>
            <b/>
            <sz val="9"/>
            <color indexed="81"/>
            <rFont val="Tahoma"/>
            <family val="2"/>
          </rPr>
          <t>Znegui-Mohamed:</t>
        </r>
        <r>
          <rPr>
            <sz val="9"/>
            <color indexed="81"/>
            <rFont val="Tahoma"/>
            <family val="2"/>
          </rPr>
          <t xml:space="preserve">
A définir</t>
        </r>
      </text>
    </comment>
    <comment ref="D34" authorId="1">
      <text>
        <r>
          <rPr>
            <b/>
            <sz val="9"/>
            <color indexed="81"/>
            <rFont val="Tahoma"/>
            <family val="2"/>
          </rPr>
          <t>Znegui-Mohamed:</t>
        </r>
        <r>
          <rPr>
            <sz val="9"/>
            <color indexed="81"/>
            <rFont val="Tahoma"/>
            <family val="2"/>
          </rPr>
          <t xml:space="preserve">
A définir</t>
        </r>
      </text>
    </comment>
    <comment ref="D36" authorId="1">
      <text>
        <r>
          <rPr>
            <b/>
            <sz val="9"/>
            <color indexed="81"/>
            <rFont val="Tahoma"/>
            <family val="2"/>
          </rPr>
          <t>Znegui-Mohamed:</t>
        </r>
        <r>
          <rPr>
            <sz val="9"/>
            <color indexed="81"/>
            <rFont val="Tahoma"/>
            <family val="2"/>
          </rPr>
          <t xml:space="preserve">
A définir</t>
        </r>
      </text>
    </comment>
    <comment ref="D38" authorId="1">
      <text>
        <r>
          <rPr>
            <b/>
            <sz val="9"/>
            <color indexed="81"/>
            <rFont val="Tahoma"/>
            <family val="2"/>
          </rPr>
          <t>Znegui-Mohamed:</t>
        </r>
        <r>
          <rPr>
            <sz val="9"/>
            <color indexed="81"/>
            <rFont val="Tahoma"/>
            <family val="2"/>
          </rPr>
          <t xml:space="preserve">
A définir</t>
        </r>
      </text>
    </comment>
  </commentList>
</comments>
</file>

<file path=xl/sharedStrings.xml><?xml version="1.0" encoding="utf-8"?>
<sst xmlns="http://schemas.openxmlformats.org/spreadsheetml/2006/main" count="402" uniqueCount="227">
  <si>
    <t>Processus :          MAINTENANCE</t>
  </si>
  <si>
    <t>Pilote :</t>
  </si>
  <si>
    <t>Indicateurs</t>
  </si>
  <si>
    <t>Cibles</t>
  </si>
  <si>
    <t>Résultats</t>
  </si>
  <si>
    <t>Tendance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</si>
  <si>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</si>
  <si>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</si>
  <si>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</si>
  <si>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</si>
  <si>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</si>
  <si>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</si>
  <si>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</si>
  <si>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</si>
  <si>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sept.</t>
  </si>
  <si>
    <t>oct.</t>
  </si>
  <si>
    <t>nov.</t>
  </si>
  <si>
    <t>déc.</t>
  </si>
  <si>
    <t xml:space="preserve">Taux de disponibilité des machines </t>
  </si>
  <si>
    <t xml:space="preserve">Coût de la maintenance </t>
  </si>
  <si>
    <t xml:space="preserve"> </t>
  </si>
  <si>
    <t>Tendance à l'amélioration</t>
  </si>
  <si>
    <t>Objectif atteint</t>
  </si>
  <si>
    <t>Teandance stable</t>
  </si>
  <si>
    <t>Objectif non atteint</t>
  </si>
  <si>
    <t>Tendance à la dégradation</t>
  </si>
  <si>
    <t>TABLEAU DE BORD PROCESSUS MAINTENANCE</t>
  </si>
  <si>
    <t>REEL</t>
  </si>
  <si>
    <t>THEO</t>
  </si>
  <si>
    <t>Mauvais</t>
  </si>
  <si>
    <t>moyen</t>
  </si>
  <si>
    <t>bon</t>
  </si>
  <si>
    <t xml:space="preserve">vide </t>
  </si>
  <si>
    <t>Valeur</t>
  </si>
  <si>
    <t>aiguille</t>
  </si>
  <si>
    <t>restant</t>
  </si>
  <si>
    <t>vide</t>
  </si>
  <si>
    <t>Plan d'actions</t>
  </si>
  <si>
    <t>Update : 2020</t>
  </si>
  <si>
    <t>P =  Plan actions</t>
  </si>
  <si>
    <t xml:space="preserve"> Actions en retard </t>
  </si>
  <si>
    <t xml:space="preserve">PDCA leader : </t>
  </si>
  <si>
    <t>D = Do actions</t>
  </si>
  <si>
    <t>Action réalisée</t>
  </si>
  <si>
    <t xml:space="preserve">Working team :  </t>
  </si>
  <si>
    <t>C = Check actions efficiency</t>
  </si>
  <si>
    <t xml:space="preserve">Taux de réalisation </t>
  </si>
  <si>
    <t xml:space="preserve">A = Pursue improvement </t>
  </si>
  <si>
    <t>n°</t>
  </si>
  <si>
    <t xml:space="preserve">Date d'ouverture </t>
  </si>
  <si>
    <t xml:space="preserve">Unité / Poste de charge /sous processus </t>
  </si>
  <si>
    <t xml:space="preserve">Sources </t>
  </si>
  <si>
    <t xml:space="preserve"> problème</t>
  </si>
  <si>
    <t>analyse</t>
  </si>
  <si>
    <t>Action</t>
  </si>
  <si>
    <t>Pilote</t>
  </si>
  <si>
    <t>Date</t>
  </si>
  <si>
    <t>Type</t>
  </si>
  <si>
    <t>PDCA
Status</t>
  </si>
  <si>
    <t>Progress</t>
  </si>
  <si>
    <t xml:space="preserve">Date de mésure d'éfficacité </t>
  </si>
  <si>
    <t xml:space="preserve">Preuve d'éfficacité </t>
  </si>
  <si>
    <t>Result / Conclusion</t>
  </si>
  <si>
    <t xml:space="preserve">Action corrective </t>
  </si>
  <si>
    <t>Action préventive</t>
  </si>
  <si>
    <t>Action Curative</t>
  </si>
  <si>
    <t xml:space="preserve">Plan d'actions </t>
  </si>
  <si>
    <t>MTBF</t>
  </si>
  <si>
    <t>MTTR</t>
  </si>
  <si>
    <t xml:space="preserve">I3
</t>
  </si>
  <si>
    <t xml:space="preserve">I1 
</t>
  </si>
  <si>
    <t>Ligne 1</t>
  </si>
  <si>
    <t>Ligne2</t>
  </si>
  <si>
    <t>Enveloppeuse</t>
  </si>
  <si>
    <t xml:space="preserve">Charge et finition </t>
  </si>
  <si>
    <t xml:space="preserve">I2 </t>
  </si>
  <si>
    <t xml:space="preserve">I4
</t>
  </si>
  <si>
    <t xml:space="preserve">Plan d'actions Processus Maintenance </t>
  </si>
  <si>
    <t>Update : 07/10/2020</t>
  </si>
  <si>
    <t>PDCA leader: Ahmed Hammamia</t>
  </si>
  <si>
    <t>Working team :  Maintenance team</t>
  </si>
  <si>
    <t xml:space="preserve">CHARGE </t>
  </si>
  <si>
    <t xml:space="preserve">Perte de productivité </t>
  </si>
  <si>
    <t>Nombre des sorties insuffisants</t>
  </si>
  <si>
    <t xml:space="preserve">Sortie panne (module défectueux ) et problème de câblage </t>
  </si>
  <si>
    <t xml:space="preserve">Mise à niveau de câblage électrique et identification des redrésseurs et des sorties par bassin) </t>
  </si>
  <si>
    <t xml:space="preserve">Ahmed </t>
  </si>
  <si>
    <t xml:space="preserve">Retard de livraison </t>
  </si>
  <si>
    <t xml:space="preserve">Problème d'étanchiété bassin </t>
  </si>
  <si>
    <t xml:space="preserve">lliminer les fuites d'eau dans les bassins pour passer de charge lent ==&gt; charge rapide </t>
  </si>
  <si>
    <t xml:space="preserve">MONTAGE </t>
  </si>
  <si>
    <t xml:space="preserve">Problème réglage gabarit/machine </t>
  </si>
  <si>
    <t xml:space="preserve">Dégradation des gab </t>
  </si>
  <si>
    <t>pas d'entretien</t>
  </si>
  <si>
    <t>Remise en état des gabaries (porte couvercle/plaques chauffantes..) et améliorer les systèmes de réglage.</t>
  </si>
  <si>
    <t xml:space="preserve">arrêt fréquent </t>
  </si>
  <si>
    <t>Câblage non conforme ==&gt; Cours circuit fréquent</t>
  </si>
  <si>
    <t>Mise à niveau de câblage électrique des plaques chauffantes</t>
  </si>
  <si>
    <t>Envel</t>
  </si>
  <si>
    <t xml:space="preserve">Arrêt répititif dû au réglage </t>
  </si>
  <si>
    <t>Usure des pièces d'entrainnement.</t>
  </si>
  <si>
    <t>Changement des pièces usées</t>
  </si>
  <si>
    <t xml:space="preserve">Perçage </t>
  </si>
  <si>
    <t xml:space="preserve">Arrêt répititif </t>
  </si>
  <si>
    <t xml:space="preserve">Câblage életrique non conforme </t>
  </si>
  <si>
    <t>Mise à niveau de câblage électrique et améliorer le circuit hydraulique.</t>
  </si>
  <si>
    <t>Installation Electrique SNA 1</t>
  </si>
  <si>
    <t>Câblage non conforme (Puissance et éclairage )</t>
  </si>
  <si>
    <t>Ecart par rapport aux exigences (suite à la dernière visite règlementaire).</t>
  </si>
  <si>
    <t>Abscence des chémas électriques et mauvaise qualité d'intervention)</t>
  </si>
  <si>
    <t xml:space="preserve">Mettre à niveau toutes les armoires électriques </t>
  </si>
  <si>
    <t xml:space="preserve">Installation RIA </t>
  </si>
  <si>
    <t>Utilisation de l'installation au niveau de l'unité de charge.</t>
  </si>
  <si>
    <t>Ecart par rapport aux exigences +risque de détérioration de l'installatio.</t>
  </si>
  <si>
    <t xml:space="preserve">lavage des batteries manuellement vu l'arrêt de la machine de lavage </t>
  </si>
  <si>
    <t xml:space="preserve">Démarrage machine </t>
  </si>
  <si>
    <t xml:space="preserve">Château d'acide </t>
  </si>
  <si>
    <t>Arrêt répétitif de la pompe acide brut</t>
  </si>
  <si>
    <t xml:space="preserve">Installation non conforme </t>
  </si>
  <si>
    <t xml:space="preserve">Changement de l'emplacement de la pompe + installation d'in dispositif de régulation de prssion </t>
  </si>
  <si>
    <t xml:space="preserve">Temps de préparation </t>
  </si>
  <si>
    <t xml:space="preserve">refroidissement insuffisant </t>
  </si>
  <si>
    <t>Mise en marche de refroidisseur</t>
  </si>
  <si>
    <t xml:space="preserve">Coupure de courant </t>
  </si>
  <si>
    <t xml:space="preserve">Absence d'une alimentation par groupe électrogène </t>
  </si>
  <si>
    <t>Mise en place de l'inverseur et démarrage groupe</t>
  </si>
  <si>
    <t xml:space="preserve">Charge </t>
  </si>
  <si>
    <t>Nombre des bassins insuffisants</t>
  </si>
  <si>
    <t xml:space="preserve">Mise en place d'un nouveau bassin et redrésseur </t>
  </si>
  <si>
    <t>Ligne 2</t>
  </si>
  <si>
    <t>Installation</t>
  </si>
  <si>
    <t xml:space="preserve">Installation air comprimé et eau de refroidissement non conforme </t>
  </si>
  <si>
    <t>Installation mal acheminée</t>
  </si>
  <si>
    <t xml:space="preserve">Refaire l'acheminnement des installations </t>
  </si>
  <si>
    <t>L2</t>
  </si>
  <si>
    <t xml:space="preserve">testeur d'étanchiété </t>
  </si>
  <si>
    <t xml:space="preserve">Usure des troues des bouchons lors du test </t>
  </si>
  <si>
    <t xml:space="preserve">déplacement du vérin rapide / forme des sondes du test </t>
  </si>
  <si>
    <t>Réglage du déplacement du vérin di test et mise à niveau des sondes du test</t>
  </si>
  <si>
    <t xml:space="preserve">Ligne 2 </t>
  </si>
  <si>
    <t>Déplacement des batteries de ligne 2==&gt; ligne 3 pour le test d'étanchiété M14 …etc</t>
  </si>
  <si>
    <t xml:space="preserve">abcense d'un testeur d'étanchiété adapté pour ces références au ligne 2 </t>
  </si>
  <si>
    <t xml:space="preserve">Modification du support test d'étanchiété </t>
  </si>
  <si>
    <t>Ahmed/  Mohamed</t>
  </si>
  <si>
    <t xml:space="preserve">action corrective </t>
  </si>
  <si>
    <t>Ligne 3</t>
  </si>
  <si>
    <t>Déplacement des batteries de ligne 3==&gt; ligne 1 pour le test d'étanchiét Réf: NS40</t>
  </si>
  <si>
    <t>abcense d'un testeur d'étanchiété adapté pour ces références au ligne 3</t>
  </si>
  <si>
    <t xml:space="preserve">Atelier montage </t>
  </si>
  <si>
    <t xml:space="preserve">défficulté du motage pièce et de détection défaut </t>
  </si>
  <si>
    <t xml:space="preserve">manque d'éclairage </t>
  </si>
  <si>
    <t xml:space="preserve">Mise en place d'un éclérage par poste </t>
  </si>
  <si>
    <t xml:space="preserve">Installation pneumatique </t>
  </si>
  <si>
    <t xml:space="preserve">Mise en place du nouveau comprésseur </t>
  </si>
  <si>
    <t xml:space="preserve">Présence d'eau au niveau de l'installation pneumatique </t>
  </si>
  <si>
    <t xml:space="preserve">Condensation </t>
  </si>
  <si>
    <t xml:space="preserve">Absence d'un sécheur </t>
  </si>
  <si>
    <t>Mise en place d'un nouveau sécheur</t>
  </si>
  <si>
    <t xml:space="preserve">Atelier Moule </t>
  </si>
  <si>
    <t xml:space="preserve">Déplacement du testeur dans l'atelier moule </t>
  </si>
  <si>
    <t xml:space="preserve">Planning de maintenance préventive </t>
  </si>
  <si>
    <t xml:space="preserve">Dégradation de l'état des équipement </t>
  </si>
  <si>
    <t>Absence d'un planning de maintenance préventive éfficace.</t>
  </si>
  <si>
    <t xml:space="preserve">Mise à jour du planning préventive </t>
  </si>
  <si>
    <t>Groupe de refroidissement COS1/2</t>
  </si>
  <si>
    <t xml:space="preserve">Déplacement du groupe de refroidissement moule </t>
  </si>
  <si>
    <t>Finition</t>
  </si>
  <si>
    <t>machine d'emballage dégradée</t>
  </si>
  <si>
    <t xml:space="preserve">Mise en place d'une nouvelle machine </t>
  </si>
  <si>
    <t>Processus Maintenance</t>
  </si>
  <si>
    <t>Audit interne  NC</t>
  </si>
  <si>
    <t xml:space="preserve">Saisi des opérations et gestion préventive non existant site SNA2 </t>
  </si>
  <si>
    <t>Absence signature chef maintenance sur les bons d'intervention
Absence Date début et fin d'intervention</t>
  </si>
  <si>
    <t>Gestion de maintenance non adéquate et non développé</t>
  </si>
  <si>
    <t>Fiche d'intervention ne possède pas une case appropriée au PDR</t>
  </si>
  <si>
    <t>PDR provenant du STA non valorisé</t>
  </si>
  <si>
    <t xml:space="preserve">convoyeur non conforme </t>
  </si>
  <si>
    <t>Remise en état des convoyeur</t>
  </si>
  <si>
    <t xml:space="preserve">Atelier maintenance </t>
  </si>
  <si>
    <t xml:space="preserve">Mise en place d'une nouvelle atelier maintenance </t>
  </si>
  <si>
    <t xml:space="preserve"> non réapparition du problème</t>
  </si>
  <si>
    <t>cloturée</t>
  </si>
  <si>
    <t xml:space="preserve">Pas d'arret enregistrés a cause du cablage électrique </t>
  </si>
  <si>
    <t>Planning maintenance preventive machine usine SNA2 pas encore integrer sur GMAO, gerer par un fichier excel</t>
  </si>
  <si>
    <t>Mettre en place le planning preventif sur GMAO</t>
  </si>
  <si>
    <t>Omar</t>
  </si>
  <si>
    <t xml:space="preserve">manque d'information </t>
  </si>
  <si>
    <t>planifier une session de formation sur la methode de remplissage des bons d'intervention</t>
  </si>
  <si>
    <t>Demande d'intervention durant la periode de 21/09/2020 a 21/10/2020 bien rempli</t>
  </si>
  <si>
    <t>Version actuelle basique de GMAO</t>
  </si>
  <si>
    <t>etudier et planifier le GMAO</t>
  </si>
  <si>
    <t>Walid+Omar</t>
  </si>
  <si>
    <t>Formulaire actuelle ne contient pas une case appropriee au PDR</t>
  </si>
  <si>
    <t>Créer un nouveau modele de dema,de d'intervention</t>
  </si>
  <si>
    <t>omar</t>
  </si>
  <si>
    <t xml:space="preserve">Absence d'identification </t>
  </si>
  <si>
    <t>Identification des PDRs non valorisée de stock STA</t>
  </si>
  <si>
    <t>PDRs STA identifier et organiser</t>
  </si>
  <si>
    <t>Probleme de branchement des resistances/thermocouples</t>
  </si>
  <si>
    <t>verification de circuit electrique des moules</t>
  </si>
  <si>
    <t>Ahmed</t>
  </si>
  <si>
    <t>PB temperatures moule COS1</t>
  </si>
  <si>
    <t>usure des gabarets soudure couvercle suite au stockage non conforme</t>
  </si>
  <si>
    <t xml:space="preserve">Defauts de fuite </t>
  </si>
  <si>
    <t>metre en place d'une etagere pour les gabarets</t>
  </si>
  <si>
    <t>Etat dégradé de machine COS 5</t>
  </si>
  <si>
    <t xml:space="preserve">Mise en place d'une autre machine </t>
  </si>
  <si>
    <t xml:space="preserve">Montage </t>
  </si>
  <si>
    <t xml:space="preserve">Etat des machines ligne 3 dégradées </t>
  </si>
  <si>
    <t xml:space="preserve">Mise en place des nouvelles machines </t>
  </si>
  <si>
    <t>PDR</t>
  </si>
  <si>
    <t>Consommable</t>
  </si>
  <si>
    <t>Travaux neuf</t>
  </si>
  <si>
    <t xml:space="preserve">Plomberie </t>
  </si>
  <si>
    <t>Année : 2021</t>
  </si>
  <si>
    <t>Code: PR11F01</t>
  </si>
  <si>
    <t>Version :  03</t>
  </si>
  <si>
    <t>Date : 09/11/2020</t>
  </si>
  <si>
    <t>Probleme de coincement</t>
  </si>
  <si>
    <t>Modification de largeur plaque chauffante et reglage guidage</t>
  </si>
  <si>
    <t>probleme de vitesse</t>
  </si>
  <si>
    <t>Modification et augmentation de vitesse machine fardeleuse</t>
  </si>
  <si>
    <t>Mise en place machine soudure connexion ligne3</t>
  </si>
  <si>
    <t>Probleme de coupe separateur+pb decalage plaque</t>
  </si>
  <si>
    <t>Fabrication d'un nouveau bloc lame et contre lame env sovema</t>
  </si>
  <si>
    <t>Pb au niveau soudure connexion</t>
  </si>
  <si>
    <t>entretien tete de soudure</t>
  </si>
</sst>
</file>

<file path=xl/styles.xml><?xml version="1.0" encoding="utf-8"?>
<styleSheet xmlns="http://schemas.openxmlformats.org/spreadsheetml/2006/main">
  <numFmts count="4">
    <numFmt numFmtId="164" formatCode="_-* #,##0.00\ [$€]_-;\-* #,##0.00\ [$€]_-;_-* &quot;-&quot;??\ [$€]_-;_-@_-"/>
    <numFmt numFmtId="165" formatCode="[$-40C]mmmm\-yy;@"/>
    <numFmt numFmtId="166" formatCode="[$-F400]h:mm:ss\ AM/PM"/>
    <numFmt numFmtId="167" formatCode="[h]:mm:ss;@"/>
  </numFmts>
  <fonts count="3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8"/>
      <name val="Times New Roman"/>
      <family val="1"/>
    </font>
    <font>
      <sz val="11"/>
      <name val="Times New Roman"/>
      <family val="1"/>
    </font>
    <font>
      <b/>
      <sz val="10"/>
      <color theme="1"/>
      <name val="Times New Roman"/>
      <family val="1"/>
    </font>
    <font>
      <sz val="9"/>
      <color theme="1"/>
      <name val="Times New Roman"/>
      <family val="1"/>
    </font>
    <font>
      <sz val="10"/>
      <name val="Arial"/>
      <family val="2"/>
    </font>
    <font>
      <b/>
      <sz val="24"/>
      <name val="Arial"/>
      <family val="2"/>
    </font>
    <font>
      <b/>
      <sz val="10"/>
      <name val="Arial"/>
      <family val="2"/>
    </font>
    <font>
      <sz val="32"/>
      <name val="Arial"/>
      <family val="2"/>
    </font>
    <font>
      <b/>
      <sz val="32"/>
      <name val="Arial"/>
      <family val="2"/>
    </font>
    <font>
      <sz val="10"/>
      <color theme="0"/>
      <name val="Arial"/>
      <family val="2"/>
    </font>
    <font>
      <b/>
      <sz val="10"/>
      <color indexed="8"/>
      <name val="Arial"/>
      <family val="2"/>
    </font>
    <font>
      <b/>
      <sz val="11"/>
      <color indexed="9"/>
      <name val="Arial"/>
      <family val="2"/>
    </font>
    <font>
      <sz val="10"/>
      <color indexed="12"/>
      <name val="Arial"/>
      <family val="2"/>
    </font>
    <font>
      <sz val="8"/>
      <name val="Arial"/>
      <family val="2"/>
    </font>
    <font>
      <sz val="10"/>
      <name val="Courier"/>
      <family val="3"/>
      <charset val="178"/>
    </font>
    <font>
      <sz val="10"/>
      <color indexed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7F64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</fills>
  <borders count="6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29">
    <xf numFmtId="0" fontId="0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5" fontId="21" fillId="0" borderId="0"/>
    <xf numFmtId="0" fontId="11" fillId="0" borderId="0"/>
    <xf numFmtId="165" fontId="1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165" fontId="1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165" fontId="22" fillId="0" borderId="0"/>
    <xf numFmtId="165" fontId="1" fillId="0" borderId="0"/>
  </cellStyleXfs>
  <cellXfs count="363">
    <xf numFmtId="0" fontId="0" fillId="0" borderId="0" xfId="0"/>
    <xf numFmtId="0" fontId="2" fillId="0" borderId="0" xfId="0" applyFont="1" applyAlignment="1">
      <alignment vertical="center"/>
    </xf>
    <xf numFmtId="0" fontId="7" fillId="0" borderId="0" xfId="0" applyFont="1" applyFill="1" applyBorder="1" applyAlignment="1">
      <alignment horizontal="center" vertical="center" wrapText="1"/>
    </xf>
    <xf numFmtId="10" fontId="2" fillId="0" borderId="23" xfId="0" applyNumberFormat="1" applyFont="1" applyBorder="1"/>
    <xf numFmtId="0" fontId="2" fillId="3" borderId="29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3" borderId="24" xfId="0" applyFont="1" applyFill="1" applyBorder="1" applyAlignment="1">
      <alignment vertical="center"/>
    </xf>
    <xf numFmtId="0" fontId="9" fillId="0" borderId="6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3" fontId="2" fillId="0" borderId="0" xfId="0" applyNumberFormat="1" applyFont="1" applyFill="1" applyBorder="1" applyAlignment="1">
      <alignment vertical="center"/>
    </xf>
    <xf numFmtId="3" fontId="2" fillId="0" borderId="7" xfId="0" applyNumberFormat="1" applyFont="1" applyFill="1" applyBorder="1" applyAlignment="1">
      <alignment vertical="center"/>
    </xf>
    <xf numFmtId="9" fontId="2" fillId="0" borderId="0" xfId="1" applyFont="1" applyFill="1" applyAlignment="1">
      <alignment vertical="center"/>
    </xf>
    <xf numFmtId="3" fontId="2" fillId="0" borderId="0" xfId="0" applyNumberFormat="1" applyFont="1" applyFill="1" applyBorder="1" applyAlignment="1">
      <alignment horizontal="center" vertical="center"/>
    </xf>
    <xf numFmtId="3" fontId="2" fillId="0" borderId="0" xfId="0" applyNumberFormat="1" applyFont="1" applyFill="1" applyBorder="1" applyAlignment="1">
      <alignment horizontal="left" vertical="center"/>
    </xf>
    <xf numFmtId="3" fontId="2" fillId="0" borderId="7" xfId="0" applyNumberFormat="1" applyFont="1" applyFill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9" fontId="2" fillId="0" borderId="0" xfId="1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3" borderId="0" xfId="0" applyFont="1" applyFill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4" borderId="6" xfId="0" applyFont="1" applyFill="1" applyBorder="1" applyAlignment="1">
      <alignment vertical="center"/>
    </xf>
    <xf numFmtId="0" fontId="10" fillId="3" borderId="0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2" fillId="5" borderId="9" xfId="0" applyFont="1" applyFill="1" applyBorder="1" applyAlignment="1">
      <alignment vertical="center"/>
    </xf>
    <xf numFmtId="0" fontId="2" fillId="0" borderId="10" xfId="0" applyFont="1" applyBorder="1" applyAlignment="1">
      <alignment horizontal="left" vertical="center"/>
    </xf>
    <xf numFmtId="0" fontId="2" fillId="3" borderId="10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1" fontId="2" fillId="0" borderId="23" xfId="1" applyNumberFormat="1" applyFont="1" applyFill="1" applyBorder="1" applyAlignment="1">
      <alignment vertical="center"/>
    </xf>
    <xf numFmtId="0" fontId="5" fillId="3" borderId="6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left" vertical="center" wrapText="1"/>
    </xf>
    <xf numFmtId="2" fontId="9" fillId="3" borderId="0" xfId="1" applyNumberFormat="1" applyFont="1" applyFill="1" applyBorder="1" applyAlignment="1">
      <alignment horizontal="center" vertical="center" wrapText="1"/>
    </xf>
    <xf numFmtId="0" fontId="2" fillId="3" borderId="0" xfId="0" applyFont="1" applyFill="1" applyAlignment="1">
      <alignment vertical="center"/>
    </xf>
    <xf numFmtId="0" fontId="1" fillId="0" borderId="23" xfId="2" applyBorder="1" applyAlignment="1">
      <alignment horizontal="left" vertical="center"/>
    </xf>
    <xf numFmtId="9" fontId="0" fillId="0" borderId="23" xfId="3" applyFont="1" applyBorder="1" applyAlignment="1">
      <alignment horizontal="left" vertical="center"/>
    </xf>
    <xf numFmtId="0" fontId="1" fillId="0" borderId="0" xfId="2"/>
    <xf numFmtId="0" fontId="1" fillId="0" borderId="23" xfId="2" applyBorder="1"/>
    <xf numFmtId="9" fontId="0" fillId="0" borderId="23" xfId="3" applyFont="1" applyBorder="1"/>
    <xf numFmtId="0" fontId="11" fillId="0" borderId="0" xfId="4"/>
    <xf numFmtId="0" fontId="11" fillId="0" borderId="6" xfId="4" applyBorder="1" applyAlignment="1">
      <alignment horizontal="center"/>
    </xf>
    <xf numFmtId="0" fontId="11" fillId="0" borderId="0" xfId="4" applyBorder="1" applyAlignment="1">
      <alignment horizontal="center"/>
    </xf>
    <xf numFmtId="0" fontId="14" fillId="0" borderId="0" xfId="4" applyFont="1" applyBorder="1" applyAlignment="1">
      <alignment horizontal="center" vertical="center"/>
    </xf>
    <xf numFmtId="0" fontId="15" fillId="0" borderId="0" xfId="4" applyFont="1" applyBorder="1" applyAlignment="1">
      <alignment horizontal="center" vertical="center"/>
    </xf>
    <xf numFmtId="0" fontId="11" fillId="0" borderId="0" xfId="4" applyBorder="1"/>
    <xf numFmtId="0" fontId="11" fillId="0" borderId="7" xfId="4" applyBorder="1"/>
    <xf numFmtId="0" fontId="11" fillId="7" borderId="36" xfId="4" applyFill="1" applyBorder="1" applyAlignment="1">
      <alignment wrapText="1"/>
    </xf>
    <xf numFmtId="0" fontId="11" fillId="0" borderId="37" xfId="4" applyBorder="1" applyAlignment="1">
      <alignment wrapText="1"/>
    </xf>
    <xf numFmtId="0" fontId="11" fillId="0" borderId="38" xfId="4" applyBorder="1" applyAlignment="1">
      <alignment wrapText="1"/>
    </xf>
    <xf numFmtId="1" fontId="16" fillId="0" borderId="0" xfId="4" applyNumberFormat="1" applyFont="1" applyBorder="1" applyAlignment="1">
      <alignment horizontal="center"/>
    </xf>
    <xf numFmtId="0" fontId="11" fillId="0" borderId="0" xfId="4" applyFont="1"/>
    <xf numFmtId="0" fontId="11" fillId="7" borderId="40" xfId="4" applyFill="1" applyBorder="1" applyAlignment="1">
      <alignment wrapText="1"/>
    </xf>
    <xf numFmtId="0" fontId="11" fillId="7" borderId="26" xfId="4" applyFill="1" applyBorder="1" applyAlignment="1">
      <alignment wrapText="1"/>
    </xf>
    <xf numFmtId="0" fontId="11" fillId="0" borderId="26" xfId="4" applyBorder="1" applyAlignment="1">
      <alignment wrapText="1"/>
    </xf>
    <xf numFmtId="0" fontId="11" fillId="0" borderId="41" xfId="4" applyBorder="1" applyAlignment="1">
      <alignment wrapText="1"/>
    </xf>
    <xf numFmtId="1" fontId="16" fillId="0" borderId="0" xfId="5" applyNumberFormat="1" applyFont="1" applyBorder="1" applyAlignment="1">
      <alignment horizontal="center"/>
    </xf>
    <xf numFmtId="9" fontId="11" fillId="0" borderId="0" xfId="5" applyFont="1" applyBorder="1" applyAlignment="1">
      <alignment horizontal="center" vertical="center"/>
    </xf>
    <xf numFmtId="0" fontId="11" fillId="7" borderId="45" xfId="4" applyFill="1" applyBorder="1" applyAlignment="1">
      <alignment wrapText="1"/>
    </xf>
    <xf numFmtId="0" fontId="11" fillId="7" borderId="43" xfId="4" applyFill="1" applyBorder="1" applyAlignment="1">
      <alignment wrapText="1"/>
    </xf>
    <xf numFmtId="0" fontId="11" fillId="7" borderId="44" xfId="4" applyFill="1" applyBorder="1" applyAlignment="1">
      <alignment wrapText="1"/>
    </xf>
    <xf numFmtId="0" fontId="11" fillId="0" borderId="6" xfId="4" applyBorder="1"/>
    <xf numFmtId="0" fontId="13" fillId="0" borderId="0" xfId="4" applyFont="1" applyBorder="1" applyAlignment="1">
      <alignment horizontal="left" vertical="center" wrapText="1"/>
    </xf>
    <xf numFmtId="0" fontId="11" fillId="0" borderId="0" xfId="4" applyFont="1" applyBorder="1" applyAlignment="1">
      <alignment horizontal="left" vertical="center" wrapText="1"/>
    </xf>
    <xf numFmtId="0" fontId="11" fillId="0" borderId="0" xfId="4" applyFill="1" applyBorder="1" applyAlignment="1">
      <alignment wrapText="1"/>
    </xf>
    <xf numFmtId="0" fontId="18" fillId="8" borderId="25" xfId="4" applyFont="1" applyFill="1" applyBorder="1" applyAlignment="1">
      <alignment horizontal="center" vertical="center" wrapText="1"/>
    </xf>
    <xf numFmtId="0" fontId="18" fillId="8" borderId="40" xfId="4" applyFont="1" applyFill="1" applyBorder="1" applyAlignment="1">
      <alignment horizontal="center" vertical="center" wrapText="1"/>
    </xf>
    <xf numFmtId="0" fontId="18" fillId="8" borderId="26" xfId="4" applyFont="1" applyFill="1" applyBorder="1" applyAlignment="1">
      <alignment horizontal="center" vertical="center" wrapText="1"/>
    </xf>
    <xf numFmtId="0" fontId="18" fillId="8" borderId="47" xfId="4" applyFont="1" applyFill="1" applyBorder="1" applyAlignment="1">
      <alignment horizontal="center" vertical="center" wrapText="1"/>
    </xf>
    <xf numFmtId="0" fontId="18" fillId="8" borderId="39" xfId="4" applyFont="1" applyFill="1" applyBorder="1" applyAlignment="1">
      <alignment horizontal="center" vertical="center" wrapText="1"/>
    </xf>
    <xf numFmtId="1" fontId="11" fillId="0" borderId="0" xfId="4" applyNumberFormat="1"/>
    <xf numFmtId="0" fontId="13" fillId="0" borderId="22" xfId="4" applyFont="1" applyBorder="1" applyAlignment="1">
      <alignment horizontal="center" vertical="center" wrapText="1"/>
    </xf>
    <xf numFmtId="14" fontId="13" fillId="0" borderId="46" xfId="4" applyNumberFormat="1" applyFont="1" applyBorder="1" applyAlignment="1">
      <alignment horizontal="center" vertical="center" wrapText="1"/>
    </xf>
    <xf numFmtId="0" fontId="13" fillId="0" borderId="46" xfId="4" applyFont="1" applyBorder="1" applyAlignment="1">
      <alignment horizontal="center" vertical="center" wrapText="1"/>
    </xf>
    <xf numFmtId="0" fontId="13" fillId="0" borderId="23" xfId="4" applyFont="1" applyBorder="1" applyAlignment="1">
      <alignment horizontal="left" vertical="center" wrapText="1"/>
    </xf>
    <xf numFmtId="0" fontId="11" fillId="0" borderId="23" xfId="4" applyFill="1" applyBorder="1" applyAlignment="1">
      <alignment horizontal="left" vertical="center" wrapText="1"/>
    </xf>
    <xf numFmtId="0" fontId="11" fillId="0" borderId="23" xfId="4" applyFill="1" applyBorder="1" applyAlignment="1">
      <alignment horizontal="center" vertical="center" wrapText="1"/>
    </xf>
    <xf numFmtId="15" fontId="13" fillId="0" borderId="23" xfId="4" applyNumberFormat="1" applyFont="1" applyFill="1" applyBorder="1" applyAlignment="1">
      <alignment horizontal="center" vertical="center" wrapText="1"/>
    </xf>
    <xf numFmtId="9" fontId="11" fillId="0" borderId="23" xfId="4" applyNumberFormat="1" applyFill="1" applyBorder="1" applyAlignment="1">
      <alignment horizontal="center" vertical="center"/>
    </xf>
    <xf numFmtId="14" fontId="11" fillId="0" borderId="27" xfId="4" applyNumberFormat="1" applyFill="1" applyBorder="1" applyAlignment="1">
      <alignment horizontal="center" vertical="center"/>
    </xf>
    <xf numFmtId="17" fontId="11" fillId="0" borderId="23" xfId="4" applyNumberFormat="1" applyFont="1" applyFill="1" applyBorder="1" applyAlignment="1">
      <alignment horizontal="center" vertical="center"/>
    </xf>
    <xf numFmtId="0" fontId="19" fillId="0" borderId="46" xfId="4" applyFont="1" applyFill="1" applyBorder="1" applyAlignment="1">
      <alignment horizontal="center" vertical="center" wrapText="1"/>
    </xf>
    <xf numFmtId="0" fontId="11" fillId="0" borderId="0" xfId="4" applyFill="1"/>
    <xf numFmtId="1" fontId="11" fillId="0" borderId="0" xfId="4" applyNumberFormat="1" applyFill="1"/>
    <xf numFmtId="0" fontId="20" fillId="0" borderId="23" xfId="4" applyFont="1" applyFill="1" applyBorder="1" applyAlignment="1">
      <alignment horizontal="left" vertical="center" wrapText="1"/>
    </xf>
    <xf numFmtId="0" fontId="11" fillId="0" borderId="23" xfId="4" applyFill="1" applyBorder="1" applyAlignment="1">
      <alignment horizontal="center" vertical="center"/>
    </xf>
    <xf numFmtId="0" fontId="20" fillId="0" borderId="0" xfId="4" applyFont="1" applyFill="1" applyBorder="1" applyAlignment="1">
      <alignment horizontal="left" vertical="center" wrapText="1"/>
    </xf>
    <xf numFmtId="0" fontId="20" fillId="0" borderId="23" xfId="4" applyFont="1" applyBorder="1" applyAlignment="1">
      <alignment horizontal="left" vertical="center" wrapText="1"/>
    </xf>
    <xf numFmtId="0" fontId="11" fillId="0" borderId="23" xfId="4" applyBorder="1" applyAlignment="1">
      <alignment horizontal="center" vertical="center" wrapText="1"/>
    </xf>
    <xf numFmtId="14" fontId="13" fillId="0" borderId="23" xfId="4" applyNumberFormat="1" applyFont="1" applyBorder="1" applyAlignment="1">
      <alignment horizontal="center" vertical="center" wrapText="1"/>
    </xf>
    <xf numFmtId="14" fontId="11" fillId="0" borderId="27" xfId="4" applyNumberFormat="1" applyBorder="1" applyAlignment="1">
      <alignment horizontal="center" vertical="center"/>
    </xf>
    <xf numFmtId="0" fontId="11" fillId="0" borderId="23" xfId="4" applyNumberFormat="1" applyBorder="1" applyAlignment="1">
      <alignment horizontal="center" vertical="center"/>
    </xf>
    <xf numFmtId="0" fontId="19" fillId="0" borderId="46" xfId="4" applyFont="1" applyBorder="1" applyAlignment="1">
      <alignment horizontal="center" vertical="center" wrapText="1"/>
    </xf>
    <xf numFmtId="1" fontId="11" fillId="0" borderId="23" xfId="4" applyNumberFormat="1" applyBorder="1" applyAlignment="1">
      <alignment horizontal="center" vertical="center"/>
    </xf>
    <xf numFmtId="0" fontId="13" fillId="0" borderId="23" xfId="4" applyFont="1" applyBorder="1" applyAlignment="1">
      <alignment horizontal="center" vertical="center" wrapText="1"/>
    </xf>
    <xf numFmtId="0" fontId="13" fillId="0" borderId="22" xfId="4" applyFont="1" applyBorder="1" applyAlignment="1">
      <alignment horizontal="left" vertical="center" wrapText="1"/>
    </xf>
    <xf numFmtId="0" fontId="13" fillId="0" borderId="46" xfId="4" applyFont="1" applyBorder="1" applyAlignment="1">
      <alignment horizontal="left" vertical="center" wrapText="1"/>
    </xf>
    <xf numFmtId="0" fontId="11" fillId="0" borderId="0" xfId="4" applyBorder="1" applyAlignment="1">
      <alignment wrapText="1"/>
    </xf>
    <xf numFmtId="0" fontId="13" fillId="0" borderId="42" xfId="4" applyFont="1" applyBorder="1" applyAlignment="1">
      <alignment horizontal="left" vertical="center" wrapText="1"/>
    </xf>
    <xf numFmtId="0" fontId="13" fillId="0" borderId="45" xfId="4" applyFont="1" applyBorder="1" applyAlignment="1">
      <alignment horizontal="left" vertical="center" wrapText="1"/>
    </xf>
    <xf numFmtId="0" fontId="13" fillId="0" borderId="43" xfId="4" applyFont="1" applyBorder="1" applyAlignment="1">
      <alignment horizontal="left" vertical="center" wrapText="1"/>
    </xf>
    <xf numFmtId="0" fontId="11" fillId="0" borderId="23" xfId="4" applyBorder="1" applyAlignment="1">
      <alignment horizontal="left" vertical="center" wrapText="1"/>
    </xf>
    <xf numFmtId="14" fontId="11" fillId="0" borderId="23" xfId="4" applyNumberFormat="1" applyBorder="1" applyAlignment="1">
      <alignment horizontal="center" vertical="center"/>
    </xf>
    <xf numFmtId="1" fontId="11" fillId="0" borderId="23" xfId="4" applyNumberFormat="1" applyBorder="1" applyAlignment="1">
      <alignment horizontal="left" vertical="center"/>
    </xf>
    <xf numFmtId="0" fontId="19" fillId="0" borderId="46" xfId="4" applyFont="1" applyBorder="1" applyAlignment="1">
      <alignment horizontal="left" vertical="center" wrapText="1"/>
    </xf>
    <xf numFmtId="0" fontId="13" fillId="0" borderId="20" xfId="4" applyFont="1" applyBorder="1" applyAlignment="1">
      <alignment horizontal="left" vertical="center" wrapText="1"/>
    </xf>
    <xf numFmtId="0" fontId="20" fillId="0" borderId="20" xfId="4" applyFont="1" applyBorder="1" applyAlignment="1">
      <alignment horizontal="left" vertical="center" wrapText="1"/>
    </xf>
    <xf numFmtId="0" fontId="11" fillId="0" borderId="20" xfId="4" applyBorder="1" applyAlignment="1">
      <alignment horizontal="center" vertical="center" wrapText="1"/>
    </xf>
    <xf numFmtId="0" fontId="13" fillId="0" borderId="20" xfId="4" applyFont="1" applyBorder="1" applyAlignment="1">
      <alignment horizontal="center" vertical="center" wrapText="1"/>
    </xf>
    <xf numFmtId="0" fontId="11" fillId="0" borderId="20" xfId="4" applyFill="1" applyBorder="1" applyAlignment="1">
      <alignment horizontal="center" vertical="center" wrapText="1"/>
    </xf>
    <xf numFmtId="14" fontId="11" fillId="0" borderId="48" xfId="4" applyNumberFormat="1" applyBorder="1" applyAlignment="1">
      <alignment horizontal="center" vertical="center"/>
    </xf>
    <xf numFmtId="0" fontId="19" fillId="0" borderId="49" xfId="4" applyFont="1" applyBorder="1" applyAlignment="1">
      <alignment horizontal="center" vertical="center" wrapText="1"/>
    </xf>
    <xf numFmtId="0" fontId="20" fillId="0" borderId="43" xfId="4" applyFont="1" applyBorder="1" applyAlignment="1">
      <alignment horizontal="left" vertical="center" wrapText="1"/>
    </xf>
    <xf numFmtId="0" fontId="11" fillId="0" borderId="43" xfId="4" applyBorder="1" applyAlignment="1">
      <alignment horizontal="left" vertical="center" wrapText="1"/>
    </xf>
    <xf numFmtId="0" fontId="11" fillId="0" borderId="43" xfId="4" applyFill="1" applyBorder="1" applyAlignment="1">
      <alignment horizontal="center" vertical="center" wrapText="1"/>
    </xf>
    <xf numFmtId="14" fontId="11" fillId="0" borderId="50" xfId="4" applyNumberFormat="1" applyBorder="1" applyAlignment="1">
      <alignment horizontal="center" vertical="center"/>
    </xf>
    <xf numFmtId="1" fontId="11" fillId="0" borderId="43" xfId="4" applyNumberFormat="1" applyBorder="1" applyAlignment="1">
      <alignment horizontal="left" vertical="center"/>
    </xf>
    <xf numFmtId="0" fontId="19" fillId="0" borderId="45" xfId="4" applyFont="1" applyBorder="1" applyAlignment="1">
      <alignment horizontal="left" vertical="center" wrapText="1"/>
    </xf>
    <xf numFmtId="0" fontId="13" fillId="0" borderId="0" xfId="4" applyFont="1"/>
    <xf numFmtId="0" fontId="11" fillId="0" borderId="0" xfId="4" applyAlignment="1">
      <alignment horizontal="center"/>
    </xf>
    <xf numFmtId="0" fontId="16" fillId="3" borderId="0" xfId="4" applyFont="1" applyFill="1"/>
    <xf numFmtId="0" fontId="11" fillId="0" borderId="23" xfId="4" applyFont="1" applyFill="1" applyBorder="1" applyAlignment="1">
      <alignment horizontal="left" vertical="center" wrapText="1"/>
    </xf>
    <xf numFmtId="0" fontId="11" fillId="0" borderId="23" xfId="4" applyFont="1" applyFill="1" applyBorder="1" applyAlignment="1">
      <alignment horizontal="center" vertical="center" wrapText="1"/>
    </xf>
    <xf numFmtId="17" fontId="13" fillId="0" borderId="23" xfId="4" applyNumberFormat="1" applyFont="1" applyFill="1" applyBorder="1" applyAlignment="1">
      <alignment horizontal="center" vertical="center" wrapText="1"/>
    </xf>
    <xf numFmtId="9" fontId="11" fillId="0" borderId="27" xfId="4" applyNumberFormat="1" applyFill="1" applyBorder="1" applyAlignment="1">
      <alignment horizontal="center" vertical="center"/>
    </xf>
    <xf numFmtId="17" fontId="11" fillId="0" borderId="39" xfId="4" applyNumberFormat="1" applyFont="1" applyFill="1" applyBorder="1" applyAlignment="1">
      <alignment horizontal="center" vertical="center"/>
    </xf>
    <xf numFmtId="0" fontId="19" fillId="0" borderId="23" xfId="4" applyFont="1" applyFill="1" applyBorder="1" applyAlignment="1">
      <alignment horizontal="center" vertical="center" wrapText="1"/>
    </xf>
    <xf numFmtId="0" fontId="11" fillId="0" borderId="39" xfId="4" applyFill="1" applyBorder="1" applyAlignment="1">
      <alignment horizontal="center" vertical="center"/>
    </xf>
    <xf numFmtId="9" fontId="11" fillId="0" borderId="23" xfId="4" applyNumberFormat="1" applyBorder="1" applyAlignment="1">
      <alignment horizontal="center" vertical="center"/>
    </xf>
    <xf numFmtId="9" fontId="11" fillId="0" borderId="27" xfId="4" applyNumberFormat="1" applyBorder="1" applyAlignment="1">
      <alignment horizontal="center" vertical="center"/>
    </xf>
    <xf numFmtId="0" fontId="11" fillId="0" borderId="39" xfId="4" applyNumberFormat="1" applyBorder="1" applyAlignment="1">
      <alignment horizontal="center" vertical="center"/>
    </xf>
    <xf numFmtId="0" fontId="19" fillId="0" borderId="23" xfId="4" applyFont="1" applyBorder="1" applyAlignment="1">
      <alignment horizontal="center" vertical="center" wrapText="1"/>
    </xf>
    <xf numFmtId="1" fontId="11" fillId="0" borderId="39" xfId="4" applyNumberFormat="1" applyBorder="1" applyAlignment="1">
      <alignment horizontal="center" vertical="center"/>
    </xf>
    <xf numFmtId="9" fontId="11" fillId="0" borderId="43" xfId="4" applyNumberFormat="1" applyBorder="1" applyAlignment="1">
      <alignment horizontal="center" vertical="center"/>
    </xf>
    <xf numFmtId="9" fontId="11" fillId="0" borderId="50" xfId="4" applyNumberFormat="1" applyBorder="1" applyAlignment="1">
      <alignment horizontal="center" vertical="center"/>
    </xf>
    <xf numFmtId="1" fontId="11" fillId="0" borderId="44" xfId="4" applyNumberFormat="1" applyBorder="1" applyAlignment="1">
      <alignment horizontal="left" vertical="center"/>
    </xf>
    <xf numFmtId="0" fontId="19" fillId="0" borderId="43" xfId="4" applyFont="1" applyBorder="1" applyAlignment="1">
      <alignment horizontal="left" vertical="center" wrapText="1"/>
    </xf>
    <xf numFmtId="0" fontId="16" fillId="0" borderId="0" xfId="4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9" fontId="8" fillId="3" borderId="0" xfId="1" applyFont="1" applyFill="1" applyBorder="1" applyAlignment="1">
      <alignment horizontal="center" vertical="center"/>
    </xf>
    <xf numFmtId="0" fontId="8" fillId="3" borderId="7" xfId="0" applyFont="1" applyFill="1" applyBorder="1" applyAlignment="1">
      <alignment vertical="center"/>
    </xf>
    <xf numFmtId="1" fontId="8" fillId="3" borderId="0" xfId="1" applyNumberFormat="1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49" fontId="25" fillId="2" borderId="26" xfId="0" applyNumberFormat="1" applyFont="1" applyFill="1" applyBorder="1" applyAlignment="1">
      <alignment horizontal="center" vertical="center" wrapText="1"/>
    </xf>
    <xf numFmtId="49" fontId="5" fillId="2" borderId="26" xfId="0" applyNumberFormat="1" applyFont="1" applyFill="1" applyBorder="1" applyAlignment="1">
      <alignment horizontal="center" vertical="center" wrapText="1"/>
    </xf>
    <xf numFmtId="10" fontId="2" fillId="0" borderId="34" xfId="0" applyNumberFormat="1" applyFont="1" applyBorder="1"/>
    <xf numFmtId="2" fontId="2" fillId="0" borderId="35" xfId="0" applyNumberFormat="1" applyFont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63" xfId="0" applyFont="1" applyFill="1" applyBorder="1" applyAlignment="1">
      <alignment vertical="center"/>
    </xf>
    <xf numFmtId="167" fontId="2" fillId="3" borderId="34" xfId="1" applyNumberFormat="1" applyFont="1" applyFill="1" applyBorder="1" applyAlignment="1">
      <alignment vertical="center"/>
    </xf>
    <xf numFmtId="167" fontId="2" fillId="3" borderId="23" xfId="1" applyNumberFormat="1" applyFont="1" applyFill="1" applyBorder="1" applyAlignment="1">
      <alignment vertical="center"/>
    </xf>
    <xf numFmtId="0" fontId="2" fillId="0" borderId="23" xfId="0" applyFont="1" applyBorder="1" applyAlignment="1">
      <alignment vertical="center"/>
    </xf>
    <xf numFmtId="1" fontId="2" fillId="3" borderId="23" xfId="0" applyNumberFormat="1" applyFont="1" applyFill="1" applyBorder="1"/>
    <xf numFmtId="166" fontId="2" fillId="3" borderId="23" xfId="0" applyNumberFormat="1" applyFont="1" applyFill="1" applyBorder="1"/>
    <xf numFmtId="167" fontId="2" fillId="3" borderId="23" xfId="0" applyNumberFormat="1" applyFont="1" applyFill="1" applyBorder="1"/>
    <xf numFmtId="0" fontId="13" fillId="0" borderId="0" xfId="4" applyFont="1" applyBorder="1" applyAlignment="1">
      <alignment horizontal="left" vertical="center" wrapText="1"/>
    </xf>
    <xf numFmtId="0" fontId="28" fillId="0" borderId="22" xfId="4" applyFont="1" applyBorder="1" applyAlignment="1">
      <alignment horizontal="center" vertical="center" wrapText="1"/>
    </xf>
    <xf numFmtId="14" fontId="28" fillId="0" borderId="46" xfId="4" applyNumberFormat="1" applyFont="1" applyBorder="1" applyAlignment="1">
      <alignment horizontal="center" vertical="center" wrapText="1"/>
    </xf>
    <xf numFmtId="0" fontId="28" fillId="0" borderId="46" xfId="4" applyFont="1" applyBorder="1" applyAlignment="1">
      <alignment horizontal="center" vertical="center" wrapText="1"/>
    </xf>
    <xf numFmtId="0" fontId="28" fillId="0" borderId="23" xfId="4" applyFont="1" applyBorder="1" applyAlignment="1">
      <alignment horizontal="left" vertical="center" wrapText="1"/>
    </xf>
    <xf numFmtId="0" fontId="29" fillId="0" borderId="23" xfId="4" applyFont="1" applyFill="1" applyBorder="1" applyAlignment="1">
      <alignment horizontal="left" vertical="center" wrapText="1"/>
    </xf>
    <xf numFmtId="0" fontId="29" fillId="0" borderId="23" xfId="4" applyFont="1" applyFill="1" applyBorder="1" applyAlignment="1">
      <alignment horizontal="center" vertical="center" wrapText="1"/>
    </xf>
    <xf numFmtId="15" fontId="28" fillId="0" borderId="23" xfId="4" applyNumberFormat="1" applyFont="1" applyFill="1" applyBorder="1" applyAlignment="1">
      <alignment horizontal="center" vertical="center" wrapText="1"/>
    </xf>
    <xf numFmtId="9" fontId="29" fillId="0" borderId="23" xfId="4" applyNumberFormat="1" applyFont="1" applyFill="1" applyBorder="1" applyAlignment="1">
      <alignment horizontal="center" vertical="center"/>
    </xf>
    <xf numFmtId="14" fontId="29" fillId="0" borderId="27" xfId="4" applyNumberFormat="1" applyFont="1" applyFill="1" applyBorder="1" applyAlignment="1">
      <alignment horizontal="center" vertical="center"/>
    </xf>
    <xf numFmtId="0" fontId="29" fillId="0" borderId="23" xfId="4" applyFont="1" applyFill="1" applyBorder="1" applyAlignment="1">
      <alignment horizontal="center" vertical="center"/>
    </xf>
    <xf numFmtId="0" fontId="29" fillId="0" borderId="23" xfId="4" applyFont="1" applyBorder="1" applyAlignment="1">
      <alignment horizontal="center" vertical="center" wrapText="1"/>
    </xf>
    <xf numFmtId="14" fontId="29" fillId="0" borderId="27" xfId="4" applyNumberFormat="1" applyFont="1" applyBorder="1" applyAlignment="1">
      <alignment horizontal="center" vertical="center"/>
    </xf>
    <xf numFmtId="0" fontId="29" fillId="0" borderId="23" xfId="4" applyNumberFormat="1" applyFont="1" applyBorder="1" applyAlignment="1">
      <alignment horizontal="center" vertical="center"/>
    </xf>
    <xf numFmtId="1" fontId="29" fillId="0" borderId="23" xfId="4" applyNumberFormat="1" applyFont="1" applyBorder="1" applyAlignment="1">
      <alignment horizontal="center" vertical="center"/>
    </xf>
    <xf numFmtId="0" fontId="28" fillId="3" borderId="22" xfId="4" applyFont="1" applyFill="1" applyBorder="1" applyAlignment="1">
      <alignment horizontal="center" vertical="center" wrapText="1"/>
    </xf>
    <xf numFmtId="14" fontId="28" fillId="3" borderId="46" xfId="4" applyNumberFormat="1" applyFont="1" applyFill="1" applyBorder="1" applyAlignment="1">
      <alignment horizontal="center" vertical="center" wrapText="1"/>
    </xf>
    <xf numFmtId="0" fontId="28" fillId="3" borderId="46" xfId="4" applyFont="1" applyFill="1" applyBorder="1" applyAlignment="1">
      <alignment horizontal="center" vertical="center" wrapText="1"/>
    </xf>
    <xf numFmtId="0" fontId="28" fillId="3" borderId="23" xfId="4" applyFont="1" applyFill="1" applyBorder="1" applyAlignment="1">
      <alignment horizontal="left" vertical="center" wrapText="1"/>
    </xf>
    <xf numFmtId="0" fontId="29" fillId="3" borderId="23" xfId="4" applyFont="1" applyFill="1" applyBorder="1" applyAlignment="1">
      <alignment horizontal="left" vertical="center" wrapText="1"/>
    </xf>
    <xf numFmtId="0" fontId="29" fillId="3" borderId="23" xfId="4" applyFont="1" applyFill="1" applyBorder="1" applyAlignment="1">
      <alignment horizontal="center" vertical="center" wrapText="1"/>
    </xf>
    <xf numFmtId="15" fontId="28" fillId="3" borderId="23" xfId="4" applyNumberFormat="1" applyFont="1" applyFill="1" applyBorder="1" applyAlignment="1">
      <alignment horizontal="center" vertical="center" wrapText="1"/>
    </xf>
    <xf numFmtId="9" fontId="29" fillId="3" borderId="23" xfId="4" applyNumberFormat="1" applyFont="1" applyFill="1" applyBorder="1" applyAlignment="1">
      <alignment horizontal="center" vertical="center"/>
    </xf>
    <xf numFmtId="14" fontId="29" fillId="3" borderId="27" xfId="4" applyNumberFormat="1" applyFont="1" applyFill="1" applyBorder="1" applyAlignment="1">
      <alignment horizontal="center" vertical="center"/>
    </xf>
    <xf numFmtId="1" fontId="29" fillId="3" borderId="23" xfId="4" applyNumberFormat="1" applyFont="1" applyFill="1" applyBorder="1" applyAlignment="1">
      <alignment horizontal="center" vertical="center"/>
    </xf>
    <xf numFmtId="0" fontId="19" fillId="3" borderId="46" xfId="4" applyFont="1" applyFill="1" applyBorder="1" applyAlignment="1">
      <alignment horizontal="center" vertical="center" wrapText="1"/>
    </xf>
    <xf numFmtId="0" fontId="11" fillId="3" borderId="0" xfId="4" applyFill="1"/>
    <xf numFmtId="0" fontId="28" fillId="0" borderId="22" xfId="4" applyFont="1" applyBorder="1" applyAlignment="1">
      <alignment horizontal="left" vertical="center" wrapText="1"/>
    </xf>
    <xf numFmtId="14" fontId="28" fillId="0" borderId="46" xfId="4" applyNumberFormat="1" applyFont="1" applyBorder="1" applyAlignment="1">
      <alignment horizontal="left" vertical="center" wrapText="1"/>
    </xf>
    <xf numFmtId="0" fontId="28" fillId="0" borderId="46" xfId="4" applyFont="1" applyBorder="1" applyAlignment="1">
      <alignment horizontal="left" vertical="center" wrapText="1"/>
    </xf>
    <xf numFmtId="0" fontId="29" fillId="0" borderId="0" xfId="4" applyFont="1" applyBorder="1" applyAlignment="1">
      <alignment wrapText="1"/>
    </xf>
    <xf numFmtId="0" fontId="28" fillId="0" borderId="23" xfId="4" applyFont="1" applyBorder="1" applyAlignment="1">
      <alignment horizontal="center" vertical="center" wrapText="1"/>
    </xf>
    <xf numFmtId="0" fontId="28" fillId="0" borderId="42" xfId="4" applyFont="1" applyBorder="1" applyAlignment="1">
      <alignment horizontal="left" vertical="center" wrapText="1"/>
    </xf>
    <xf numFmtId="0" fontId="28" fillId="0" borderId="20" xfId="4" applyFont="1" applyBorder="1" applyAlignment="1">
      <alignment horizontal="left" vertical="center" wrapText="1"/>
    </xf>
    <xf numFmtId="0" fontId="29" fillId="0" borderId="20" xfId="4" applyFont="1" applyBorder="1" applyAlignment="1">
      <alignment horizontal="center" vertical="center" wrapText="1"/>
    </xf>
    <xf numFmtId="0" fontId="29" fillId="0" borderId="23" xfId="4" applyFont="1" applyBorder="1" applyAlignment="1">
      <alignment horizontal="left" vertical="center" wrapText="1"/>
    </xf>
    <xf numFmtId="14" fontId="29" fillId="0" borderId="48" xfId="4" applyNumberFormat="1" applyFont="1" applyBorder="1" applyAlignment="1">
      <alignment horizontal="center" vertical="center"/>
    </xf>
    <xf numFmtId="14" fontId="29" fillId="0" borderId="50" xfId="4" applyNumberFormat="1" applyFont="1" applyBorder="1" applyAlignment="1">
      <alignment horizontal="center" vertical="center"/>
    </xf>
    <xf numFmtId="14" fontId="28" fillId="0" borderId="23" xfId="4" applyNumberFormat="1" applyFont="1" applyBorder="1" applyAlignment="1">
      <alignment horizontal="center" vertical="center" wrapText="1"/>
    </xf>
    <xf numFmtId="0" fontId="29" fillId="0" borderId="23" xfId="4" applyFont="1" applyBorder="1"/>
    <xf numFmtId="1" fontId="29" fillId="0" borderId="0" xfId="4" applyNumberFormat="1" applyFont="1" applyBorder="1" applyAlignment="1">
      <alignment horizontal="center"/>
    </xf>
    <xf numFmtId="1" fontId="29" fillId="0" borderId="0" xfId="5" applyNumberFormat="1" applyFont="1" applyBorder="1" applyAlignment="1">
      <alignment horizontal="center"/>
    </xf>
    <xf numFmtId="9" fontId="29" fillId="0" borderId="0" xfId="5" applyFont="1" applyBorder="1" applyAlignment="1">
      <alignment horizontal="center" vertical="center"/>
    </xf>
    <xf numFmtId="1" fontId="29" fillId="0" borderId="26" xfId="4" applyNumberFormat="1" applyFont="1" applyBorder="1" applyAlignment="1">
      <alignment horizontal="left" vertical="center"/>
    </xf>
    <xf numFmtId="0" fontId="19" fillId="0" borderId="40" xfId="4" applyFont="1" applyBorder="1" applyAlignment="1">
      <alignment horizontal="left" vertical="center" wrapText="1"/>
    </xf>
    <xf numFmtId="0" fontId="11" fillId="0" borderId="23" xfId="4" applyBorder="1"/>
    <xf numFmtId="0" fontId="29" fillId="0" borderId="23" xfId="4" applyFont="1" applyBorder="1" applyAlignment="1">
      <alignment wrapText="1"/>
    </xf>
    <xf numFmtId="14" fontId="13" fillId="0" borderId="0" xfId="4" applyNumberFormat="1" applyFont="1"/>
    <xf numFmtId="14" fontId="11" fillId="0" borderId="0" xfId="4" applyNumberFormat="1"/>
    <xf numFmtId="0" fontId="2" fillId="3" borderId="7" xfId="0" applyFont="1" applyFill="1" applyBorder="1" applyAlignment="1">
      <alignment horizontal="center" vertical="center"/>
    </xf>
    <xf numFmtId="1" fontId="2" fillId="3" borderId="20" xfId="0" applyNumberFormat="1" applyFont="1" applyFill="1" applyBorder="1"/>
    <xf numFmtId="166" fontId="13" fillId="3" borderId="66" xfId="0" applyNumberFormat="1" applyFont="1" applyFill="1" applyBorder="1"/>
    <xf numFmtId="167" fontId="13" fillId="3" borderId="66" xfId="0" applyNumberFormat="1" applyFont="1" applyFill="1" applyBorder="1"/>
    <xf numFmtId="2" fontId="2" fillId="0" borderId="24" xfId="0" applyNumberFormat="1" applyFont="1" applyBorder="1" applyAlignment="1">
      <alignment horizontal="center" vertical="center"/>
    </xf>
    <xf numFmtId="1" fontId="2" fillId="3" borderId="23" xfId="1" applyNumberFormat="1" applyFont="1" applyFill="1" applyBorder="1" applyAlignment="1">
      <alignment vertical="center"/>
    </xf>
    <xf numFmtId="2" fontId="2" fillId="3" borderId="23" xfId="1" applyNumberFormat="1" applyFont="1" applyFill="1" applyBorder="1" applyAlignment="1">
      <alignment vertical="center"/>
    </xf>
    <xf numFmtId="2" fontId="2" fillId="0" borderId="23" xfId="0" applyNumberFormat="1" applyFont="1" applyBorder="1" applyAlignment="1">
      <alignment horizontal="center" vertical="center"/>
    </xf>
    <xf numFmtId="0" fontId="2" fillId="3" borderId="23" xfId="0" applyFont="1" applyFill="1" applyBorder="1" applyAlignment="1">
      <alignment vertical="center"/>
    </xf>
    <xf numFmtId="46" fontId="2" fillId="0" borderId="20" xfId="0" applyNumberFormat="1" applyFont="1" applyBorder="1"/>
    <xf numFmtId="46" fontId="2" fillId="0" borderId="23" xfId="0" applyNumberFormat="1" applyFont="1" applyBorder="1"/>
    <xf numFmtId="46" fontId="2" fillId="0" borderId="34" xfId="1" applyNumberFormat="1" applyFont="1" applyFill="1" applyBorder="1" applyAlignment="1">
      <alignment vertical="center"/>
    </xf>
    <xf numFmtId="46" fontId="2" fillId="0" borderId="23" xfId="1" applyNumberFormat="1" applyFont="1" applyFill="1" applyBorder="1" applyAlignment="1">
      <alignment vertical="center"/>
    </xf>
    <xf numFmtId="0" fontId="28" fillId="0" borderId="42" xfId="4" applyFont="1" applyFill="1" applyBorder="1" applyAlignment="1">
      <alignment horizontal="left" vertical="center" wrapText="1"/>
    </xf>
    <xf numFmtId="14" fontId="28" fillId="0" borderId="46" xfId="4" applyNumberFormat="1" applyFont="1" applyFill="1" applyBorder="1" applyAlignment="1">
      <alignment horizontal="center" vertical="center" wrapText="1"/>
    </xf>
    <xf numFmtId="0" fontId="28" fillId="0" borderId="23" xfId="4" applyFont="1" applyFill="1" applyBorder="1" applyAlignment="1">
      <alignment horizontal="left" vertical="center" wrapText="1"/>
    </xf>
    <xf numFmtId="0" fontId="29" fillId="0" borderId="23" xfId="4" applyFont="1" applyFill="1" applyBorder="1"/>
    <xf numFmtId="0" fontId="11" fillId="0" borderId="23" xfId="4" applyFill="1" applyBorder="1"/>
    <xf numFmtId="0" fontId="27" fillId="0" borderId="26" xfId="0" applyFont="1" applyBorder="1" applyAlignment="1">
      <alignment horizontal="left" vertical="center" wrapText="1"/>
    </xf>
    <xf numFmtId="0" fontId="27" fillId="0" borderId="20" xfId="0" applyFont="1" applyBorder="1" applyAlignment="1">
      <alignment horizontal="left" vertical="center" wrapText="1"/>
    </xf>
    <xf numFmtId="9" fontId="9" fillId="0" borderId="26" xfId="1" applyNumberFormat="1" applyFont="1" applyBorder="1" applyAlignment="1">
      <alignment horizontal="center" vertical="center" wrapText="1"/>
    </xf>
    <xf numFmtId="9" fontId="9" fillId="0" borderId="20" xfId="1" applyNumberFormat="1" applyFont="1" applyBorder="1" applyAlignment="1">
      <alignment horizontal="center" vertical="center" wrapText="1"/>
    </xf>
    <xf numFmtId="10" fontId="2" fillId="3" borderId="27" xfId="1" applyNumberFormat="1" applyFont="1" applyFill="1" applyBorder="1" applyAlignment="1">
      <alignment horizontal="center" vertical="center"/>
    </xf>
    <xf numFmtId="10" fontId="2" fillId="3" borderId="28" xfId="1" applyNumberFormat="1" applyFont="1" applyFill="1" applyBorder="1" applyAlignment="1">
      <alignment horizontal="center" vertical="center"/>
    </xf>
    <xf numFmtId="2" fontId="2" fillId="0" borderId="23" xfId="1" applyNumberFormat="1" applyFont="1" applyFill="1" applyBorder="1" applyAlignment="1">
      <alignment horizontal="center" vertical="center"/>
    </xf>
    <xf numFmtId="0" fontId="27" fillId="0" borderId="57" xfId="0" applyFont="1" applyBorder="1" applyAlignment="1">
      <alignment horizontal="left" vertical="center" wrapText="1"/>
    </xf>
    <xf numFmtId="2" fontId="9" fillId="0" borderId="23" xfId="1" applyNumberFormat="1" applyFont="1" applyBorder="1" applyAlignment="1">
      <alignment horizontal="center" vertical="center" wrapText="1"/>
    </xf>
    <xf numFmtId="0" fontId="27" fillId="0" borderId="23" xfId="0" applyFont="1" applyBorder="1" applyAlignment="1">
      <alignment horizontal="center" vertical="center" wrapText="1"/>
    </xf>
    <xf numFmtId="10" fontId="2" fillId="3" borderId="23" xfId="1" applyNumberFormat="1" applyFont="1" applyFill="1" applyBorder="1" applyAlignment="1">
      <alignment horizontal="center" vertical="center"/>
    </xf>
    <xf numFmtId="9" fontId="9" fillId="0" borderId="57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30" fillId="0" borderId="12" xfId="0" applyFont="1" applyBorder="1" applyAlignment="1">
      <alignment horizontal="right" vertical="center"/>
    </xf>
    <xf numFmtId="0" fontId="30" fillId="0" borderId="13" xfId="0" applyFont="1" applyBorder="1" applyAlignment="1">
      <alignment horizontal="right" vertical="center"/>
    </xf>
    <xf numFmtId="0" fontId="30" fillId="0" borderId="14" xfId="0" applyFont="1" applyBorder="1" applyAlignment="1">
      <alignment horizontal="right" vertical="center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6" fillId="0" borderId="18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0" fontId="6" fillId="0" borderId="17" xfId="0" applyFont="1" applyFill="1" applyBorder="1" applyAlignment="1">
      <alignment horizontal="left" vertical="center" wrapText="1"/>
    </xf>
    <xf numFmtId="0" fontId="6" fillId="0" borderId="19" xfId="0" applyFont="1" applyFill="1" applyBorder="1" applyAlignment="1">
      <alignment horizontal="left" vertical="center" wrapText="1"/>
    </xf>
    <xf numFmtId="10" fontId="2" fillId="3" borderId="26" xfId="1" applyNumberFormat="1" applyFont="1" applyFill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/>
    </xf>
    <xf numFmtId="0" fontId="5" fillId="0" borderId="58" xfId="0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 wrapText="1"/>
    </xf>
    <xf numFmtId="9" fontId="9" fillId="0" borderId="37" xfId="1" applyNumberFormat="1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20" xfId="0" applyFont="1" applyBorder="1" applyAlignment="1">
      <alignment horizontal="center" vertical="center" wrapText="1"/>
    </xf>
    <xf numFmtId="0" fontId="27" fillId="0" borderId="26" xfId="0" applyFont="1" applyBorder="1" applyAlignment="1">
      <alignment horizontal="center" vertical="center" wrapText="1"/>
    </xf>
    <xf numFmtId="0" fontId="27" fillId="0" borderId="57" xfId="0" applyFont="1" applyBorder="1" applyAlignment="1">
      <alignment horizontal="center" vertical="center" wrapText="1"/>
    </xf>
    <xf numFmtId="0" fontId="26" fillId="0" borderId="59" xfId="0" applyFont="1" applyBorder="1" applyAlignment="1">
      <alignment horizontal="center" vertical="center" wrapText="1"/>
    </xf>
    <xf numFmtId="0" fontId="26" fillId="0" borderId="5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10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167" fontId="2" fillId="3" borderId="27" xfId="1" applyNumberFormat="1" applyFont="1" applyFill="1" applyBorder="1" applyAlignment="1">
      <alignment horizontal="center" vertical="center"/>
    </xf>
    <xf numFmtId="167" fontId="2" fillId="3" borderId="28" xfId="1" applyNumberFormat="1" applyFont="1" applyFill="1" applyBorder="1" applyAlignment="1">
      <alignment horizontal="center" vertical="center"/>
    </xf>
    <xf numFmtId="167" fontId="2" fillId="3" borderId="46" xfId="1" applyNumberFormat="1" applyFont="1" applyFill="1" applyBorder="1" applyAlignment="1">
      <alignment horizontal="center" vertical="center"/>
    </xf>
    <xf numFmtId="1" fontId="9" fillId="0" borderId="26" xfId="1" applyNumberFormat="1" applyFont="1" applyBorder="1" applyAlignment="1">
      <alignment horizontal="center" vertical="center" wrapText="1"/>
    </xf>
    <xf numFmtId="1" fontId="9" fillId="0" borderId="61" xfId="1" applyNumberFormat="1" applyFont="1" applyBorder="1" applyAlignment="1">
      <alignment horizontal="center" vertical="center" wrapText="1"/>
    </xf>
    <xf numFmtId="46" fontId="2" fillId="0" borderId="50" xfId="1" applyNumberFormat="1" applyFont="1" applyFill="1" applyBorder="1" applyAlignment="1">
      <alignment horizontal="center" vertical="center"/>
    </xf>
    <xf numFmtId="46" fontId="2" fillId="0" borderId="62" xfId="1" applyNumberFormat="1" applyFont="1" applyFill="1" applyBorder="1" applyAlignment="1">
      <alignment horizontal="center" vertical="center"/>
    </xf>
    <xf numFmtId="167" fontId="2" fillId="0" borderId="50" xfId="1" applyNumberFormat="1" applyFont="1" applyFill="1" applyBorder="1" applyAlignment="1">
      <alignment horizontal="center" vertical="center"/>
    </xf>
    <xf numFmtId="167" fontId="2" fillId="0" borderId="62" xfId="1" applyNumberFormat="1" applyFont="1" applyFill="1" applyBorder="1" applyAlignment="1">
      <alignment horizontal="center" vertical="center"/>
    </xf>
    <xf numFmtId="1" fontId="9" fillId="0" borderId="20" xfId="1" applyNumberFormat="1" applyFont="1" applyBorder="1" applyAlignment="1">
      <alignment horizontal="center" vertical="center" wrapText="1"/>
    </xf>
    <xf numFmtId="46" fontId="2" fillId="0" borderId="27" xfId="1" applyNumberFormat="1" applyFont="1" applyFill="1" applyBorder="1" applyAlignment="1">
      <alignment horizontal="center" vertical="center"/>
    </xf>
    <xf numFmtId="46" fontId="2" fillId="0" borderId="28" xfId="1" applyNumberFormat="1" applyFont="1" applyFill="1" applyBorder="1" applyAlignment="1">
      <alignment horizontal="center" vertical="center"/>
    </xf>
    <xf numFmtId="167" fontId="2" fillId="0" borderId="27" xfId="1" applyNumberFormat="1" applyFont="1" applyFill="1" applyBorder="1" applyAlignment="1">
      <alignment horizontal="center" vertical="center"/>
    </xf>
    <xf numFmtId="167" fontId="2" fillId="0" borderId="28" xfId="1" applyNumberFormat="1" applyFont="1" applyFill="1" applyBorder="1" applyAlignment="1">
      <alignment horizontal="center" vertical="center"/>
    </xf>
    <xf numFmtId="167" fontId="2" fillId="0" borderId="46" xfId="1" applyNumberFormat="1" applyFont="1" applyFill="1" applyBorder="1" applyAlignment="1">
      <alignment horizontal="center" vertical="center"/>
    </xf>
    <xf numFmtId="166" fontId="13" fillId="3" borderId="64" xfId="0" applyNumberFormat="1" applyFont="1" applyFill="1" applyBorder="1" applyAlignment="1">
      <alignment horizontal="center"/>
    </xf>
    <xf numFmtId="166" fontId="13" fillId="3" borderId="56" xfId="0" applyNumberFormat="1" applyFont="1" applyFill="1" applyBorder="1" applyAlignment="1">
      <alignment horizontal="center"/>
    </xf>
    <xf numFmtId="166" fontId="13" fillId="3" borderId="49" xfId="0" applyNumberFormat="1" applyFont="1" applyFill="1" applyBorder="1" applyAlignment="1">
      <alignment horizontal="center"/>
    </xf>
    <xf numFmtId="1" fontId="9" fillId="0" borderId="57" xfId="1" applyNumberFormat="1" applyFont="1" applyBorder="1" applyAlignment="1">
      <alignment horizontal="center" vertical="center" wrapText="1"/>
    </xf>
    <xf numFmtId="46" fontId="2" fillId="3" borderId="27" xfId="1" applyNumberFormat="1" applyFont="1" applyFill="1" applyBorder="1" applyAlignment="1">
      <alignment horizontal="center" vertical="center"/>
    </xf>
    <xf numFmtId="46" fontId="2" fillId="3" borderId="28" xfId="1" applyNumberFormat="1" applyFont="1" applyFill="1" applyBorder="1" applyAlignment="1">
      <alignment horizontal="center" vertical="center"/>
    </xf>
    <xf numFmtId="0" fontId="26" fillId="0" borderId="60" xfId="0" applyFont="1" applyBorder="1" applyAlignment="1">
      <alignment horizontal="center" vertical="center" wrapText="1"/>
    </xf>
    <xf numFmtId="0" fontId="27" fillId="0" borderId="61" xfId="0" applyFont="1" applyBorder="1" applyAlignment="1">
      <alignment horizontal="left" vertical="center" wrapText="1"/>
    </xf>
    <xf numFmtId="0" fontId="27" fillId="0" borderId="61" xfId="0" applyFont="1" applyBorder="1" applyAlignment="1">
      <alignment horizontal="center" vertical="center" wrapText="1"/>
    </xf>
    <xf numFmtId="1" fontId="9" fillId="0" borderId="37" xfId="1" applyNumberFormat="1" applyFont="1" applyBorder="1" applyAlignment="1">
      <alignment horizontal="center" vertical="center" wrapText="1"/>
    </xf>
    <xf numFmtId="0" fontId="26" fillId="0" borderId="2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0" fontId="2" fillId="3" borderId="47" xfId="1" applyNumberFormat="1" applyFont="1" applyFill="1" applyBorder="1" applyAlignment="1">
      <alignment horizontal="center" vertical="center"/>
    </xf>
    <xf numFmtId="10" fontId="2" fillId="3" borderId="65" xfId="1" applyNumberFormat="1" applyFont="1" applyFill="1" applyBorder="1" applyAlignment="1">
      <alignment horizontal="center" vertical="center"/>
    </xf>
    <xf numFmtId="9" fontId="16" fillId="0" borderId="6" xfId="4" applyNumberFormat="1" applyFont="1" applyBorder="1" applyAlignment="1">
      <alignment horizontal="center" wrapText="1"/>
    </xf>
    <xf numFmtId="9" fontId="16" fillId="0" borderId="0" xfId="4" applyNumberFormat="1" applyFont="1" applyBorder="1" applyAlignment="1">
      <alignment horizontal="center" wrapText="1"/>
    </xf>
    <xf numFmtId="0" fontId="17" fillId="0" borderId="6" xfId="4" applyFont="1" applyBorder="1" applyAlignment="1">
      <alignment horizontal="left" vertical="center" wrapText="1"/>
    </xf>
    <xf numFmtId="0" fontId="17" fillId="0" borderId="0" xfId="4" applyFont="1" applyBorder="1" applyAlignment="1">
      <alignment horizontal="left" vertical="center" wrapText="1"/>
    </xf>
    <xf numFmtId="0" fontId="17" fillId="0" borderId="7" xfId="4" applyFont="1" applyBorder="1" applyAlignment="1">
      <alignment horizontal="left" vertical="center" wrapText="1"/>
    </xf>
    <xf numFmtId="0" fontId="11" fillId="0" borderId="22" xfId="4" applyBorder="1" applyAlignment="1">
      <alignment horizontal="center" vertical="center" wrapText="1"/>
    </xf>
    <xf numFmtId="0" fontId="11" fillId="0" borderId="23" xfId="4" applyBorder="1" applyAlignment="1">
      <alignment horizontal="center" vertical="center" wrapText="1"/>
    </xf>
    <xf numFmtId="0" fontId="11" fillId="0" borderId="39" xfId="4" applyBorder="1" applyAlignment="1">
      <alignment horizontal="center" vertical="center" wrapText="1"/>
    </xf>
    <xf numFmtId="0" fontId="16" fillId="0" borderId="6" xfId="4" applyFont="1" applyBorder="1" applyAlignment="1">
      <alignment horizontal="center"/>
    </xf>
    <xf numFmtId="0" fontId="16" fillId="0" borderId="0" xfId="4" applyFont="1" applyBorder="1" applyAlignment="1">
      <alignment horizontal="center"/>
    </xf>
    <xf numFmtId="0" fontId="11" fillId="0" borderId="30" xfId="4" applyBorder="1" applyAlignment="1">
      <alignment horizontal="center"/>
    </xf>
    <xf numFmtId="0" fontId="11" fillId="0" borderId="31" xfId="4" applyBorder="1" applyAlignment="1">
      <alignment horizontal="center"/>
    </xf>
    <xf numFmtId="0" fontId="11" fillId="0" borderId="32" xfId="4" applyBorder="1" applyAlignment="1">
      <alignment horizontal="center"/>
    </xf>
    <xf numFmtId="0" fontId="12" fillId="6" borderId="30" xfId="4" applyFont="1" applyFill="1" applyBorder="1" applyAlignment="1">
      <alignment horizontal="center" vertical="center" wrapText="1"/>
    </xf>
    <xf numFmtId="0" fontId="12" fillId="6" borderId="31" xfId="4" applyFont="1" applyFill="1" applyBorder="1" applyAlignment="1">
      <alignment horizontal="center" vertical="center" wrapText="1"/>
    </xf>
    <xf numFmtId="0" fontId="12" fillId="6" borderId="32" xfId="4" applyFont="1" applyFill="1" applyBorder="1" applyAlignment="1">
      <alignment horizontal="center" vertical="center" wrapText="1"/>
    </xf>
    <xf numFmtId="0" fontId="13" fillId="6" borderId="30" xfId="4" applyFont="1" applyFill="1" applyBorder="1" applyAlignment="1">
      <alignment horizontal="center" vertical="center" wrapText="1"/>
    </xf>
    <xf numFmtId="0" fontId="13" fillId="6" borderId="31" xfId="4" applyFont="1" applyFill="1" applyBorder="1" applyAlignment="1">
      <alignment horizontal="center" vertical="center" wrapText="1"/>
    </xf>
    <xf numFmtId="0" fontId="13" fillId="6" borderId="32" xfId="4" applyFont="1" applyFill="1" applyBorder="1" applyAlignment="1">
      <alignment horizontal="center" vertical="center" wrapText="1"/>
    </xf>
    <xf numFmtId="0" fontId="13" fillId="0" borderId="6" xfId="4" applyFont="1" applyBorder="1" applyAlignment="1" applyProtection="1">
      <alignment horizontal="left" vertical="center" wrapText="1"/>
      <protection locked="0"/>
    </xf>
    <xf numFmtId="0" fontId="13" fillId="0" borderId="0" xfId="4" applyFont="1" applyBorder="1" applyAlignment="1" applyProtection="1">
      <alignment horizontal="left" vertical="center" wrapText="1"/>
      <protection locked="0"/>
    </xf>
    <xf numFmtId="0" fontId="13" fillId="0" borderId="7" xfId="4" applyFont="1" applyBorder="1" applyAlignment="1" applyProtection="1">
      <alignment horizontal="left" vertical="center" wrapText="1"/>
      <protection locked="0"/>
    </xf>
    <xf numFmtId="0" fontId="11" fillId="0" borderId="33" xfId="4" applyBorder="1" applyAlignment="1">
      <alignment horizontal="center" vertical="center" wrapText="1"/>
    </xf>
    <xf numFmtId="0" fontId="11" fillId="0" borderId="34" xfId="4" applyBorder="1" applyAlignment="1">
      <alignment horizontal="center" vertical="center" wrapText="1"/>
    </xf>
    <xf numFmtId="0" fontId="11" fillId="0" borderId="35" xfId="4" applyBorder="1" applyAlignment="1">
      <alignment horizontal="center" vertical="center" wrapText="1"/>
    </xf>
    <xf numFmtId="0" fontId="16" fillId="0" borderId="6" xfId="4" applyFont="1" applyBorder="1" applyAlignment="1">
      <alignment horizontal="center" wrapText="1"/>
    </xf>
    <xf numFmtId="0" fontId="16" fillId="0" borderId="0" xfId="4" applyFont="1" applyBorder="1" applyAlignment="1">
      <alignment horizontal="center" wrapText="1"/>
    </xf>
    <xf numFmtId="0" fontId="13" fillId="0" borderId="6" xfId="4" applyFont="1" applyBorder="1" applyAlignment="1">
      <alignment horizontal="left" vertical="center" wrapText="1"/>
    </xf>
    <xf numFmtId="0" fontId="13" fillId="0" borderId="0" xfId="4" applyFont="1" applyBorder="1" applyAlignment="1">
      <alignment horizontal="left" vertical="center" wrapText="1"/>
    </xf>
    <xf numFmtId="0" fontId="13" fillId="0" borderId="7" xfId="4" applyFont="1" applyBorder="1" applyAlignment="1">
      <alignment horizontal="left" vertical="center" wrapText="1"/>
    </xf>
    <xf numFmtId="0" fontId="11" fillId="0" borderId="42" xfId="4" applyBorder="1" applyAlignment="1">
      <alignment horizontal="center" vertical="center" wrapText="1"/>
    </xf>
    <xf numFmtId="0" fontId="11" fillId="0" borderId="43" xfId="4" applyBorder="1" applyAlignment="1">
      <alignment horizontal="center" vertical="center" wrapText="1"/>
    </xf>
    <xf numFmtId="0" fontId="11" fillId="0" borderId="44" xfId="4" applyBorder="1" applyAlignment="1">
      <alignment horizontal="center" vertical="center" wrapText="1"/>
    </xf>
    <xf numFmtId="0" fontId="18" fillId="8" borderId="27" xfId="4" applyFont="1" applyFill="1" applyBorder="1" applyAlignment="1">
      <alignment horizontal="center" vertical="center" wrapText="1"/>
    </xf>
    <xf numFmtId="0" fontId="18" fillId="8" borderId="28" xfId="4" applyFont="1" applyFill="1" applyBorder="1" applyAlignment="1">
      <alignment horizontal="center" vertical="center" wrapText="1"/>
    </xf>
    <xf numFmtId="0" fontId="18" fillId="8" borderId="46" xfId="4" applyFont="1" applyFill="1" applyBorder="1" applyAlignment="1">
      <alignment horizontal="center" vertical="center" wrapText="1"/>
    </xf>
    <xf numFmtId="14" fontId="28" fillId="0" borderId="26" xfId="4" applyNumberFormat="1" applyFont="1" applyBorder="1" applyAlignment="1">
      <alignment horizontal="center" vertical="center" wrapText="1"/>
    </xf>
    <xf numFmtId="14" fontId="28" fillId="0" borderId="57" xfId="4" applyNumberFormat="1" applyFont="1" applyBorder="1" applyAlignment="1">
      <alignment horizontal="center" vertical="center" wrapText="1"/>
    </xf>
    <xf numFmtId="14" fontId="28" fillId="0" borderId="20" xfId="4" applyNumberFormat="1" applyFont="1" applyBorder="1" applyAlignment="1">
      <alignment horizontal="center" vertical="center" wrapText="1"/>
    </xf>
    <xf numFmtId="0" fontId="28" fillId="0" borderId="26" xfId="4" applyFont="1" applyBorder="1" applyAlignment="1">
      <alignment horizontal="center" vertical="center" wrapText="1"/>
    </xf>
    <xf numFmtId="0" fontId="28" fillId="0" borderId="57" xfId="4" applyFont="1" applyBorder="1" applyAlignment="1">
      <alignment horizontal="center" vertical="center" wrapText="1"/>
    </xf>
    <xf numFmtId="0" fontId="28" fillId="0" borderId="20" xfId="4" applyFont="1" applyBorder="1" applyAlignment="1">
      <alignment horizontal="center" vertical="center" wrapText="1"/>
    </xf>
    <xf numFmtId="46" fontId="2" fillId="3" borderId="50" xfId="1" applyNumberFormat="1" applyFont="1" applyFill="1" applyBorder="1" applyAlignment="1">
      <alignment horizontal="center" vertical="center"/>
    </xf>
    <xf numFmtId="46" fontId="2" fillId="3" borderId="62" xfId="1" applyNumberFormat="1" applyFont="1" applyFill="1" applyBorder="1" applyAlignment="1">
      <alignment horizontal="center" vertical="center"/>
    </xf>
  </cellXfs>
  <cellStyles count="29">
    <cellStyle name="Euro" xfId="6"/>
    <cellStyle name="Non_definito" xfId="7"/>
    <cellStyle name="Normal" xfId="0" builtinId="0"/>
    <cellStyle name="Normal 10" xfId="8"/>
    <cellStyle name="Normal 11" xfId="9"/>
    <cellStyle name="Normal 12" xfId="10"/>
    <cellStyle name="Normal 13" xfId="11"/>
    <cellStyle name="Normal 14" xfId="12"/>
    <cellStyle name="Normal 15" xfId="13"/>
    <cellStyle name="Normal 2" xfId="4"/>
    <cellStyle name="Normal 2 2" xfId="14"/>
    <cellStyle name="Normal 2 3" xfId="15"/>
    <cellStyle name="Normal 2 4" xfId="2"/>
    <cellStyle name="Normal 2_Feuil1" xfId="16"/>
    <cellStyle name="Normal 3" xfId="17"/>
    <cellStyle name="Normal 4" xfId="18"/>
    <cellStyle name="Normal 5" xfId="19"/>
    <cellStyle name="Normal 5 2" xfId="20"/>
    <cellStyle name="Normal 5 3" xfId="21"/>
    <cellStyle name="Normal 5_Feuil1" xfId="22"/>
    <cellStyle name="Normal 6" xfId="23"/>
    <cellStyle name="Normal 7" xfId="24"/>
    <cellStyle name="Normal 8" xfId="25"/>
    <cellStyle name="Normal 9" xfId="26"/>
    <cellStyle name="Normal 9 2" xfId="27"/>
    <cellStyle name="Normal 9_Feuil1" xfId="28"/>
    <cellStyle name="Pourcentage" xfId="1" builtinId="5"/>
    <cellStyle name="Pourcentage 2" xfId="5"/>
    <cellStyle name="Pourcentage 2 2" xfId="3"/>
  </cellStyles>
  <dxfs count="4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Taux de disponibilité 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9.1404019333993197E-2"/>
          <c:y val="0.18623540900102875"/>
          <c:w val="0.73142174958340989"/>
          <c:h val="0.67000417508013865"/>
        </c:manualLayout>
      </c:layout>
      <c:barChart>
        <c:barDir val="col"/>
        <c:grouping val="clustered"/>
        <c:ser>
          <c:idx val="0"/>
          <c:order val="0"/>
          <c:tx>
            <c:strRef>
              <c:f>'TDB-PR11-Maint '!$C$8:$C$9</c:f>
              <c:strCache>
                <c:ptCount val="1"/>
                <c:pt idx="0">
                  <c:v>Ligne 1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'!$E$7:$J$7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'TDB-PR11-Maint '!$E$8:$J$8</c:f>
              <c:numCache>
                <c:formatCode>0.00%</c:formatCode>
                <c:ptCount val="6"/>
                <c:pt idx="0">
                  <c:v>0.99429999999999996</c:v>
                </c:pt>
                <c:pt idx="1">
                  <c:v>0.9264</c:v>
                </c:pt>
                <c:pt idx="2">
                  <c:v>0.94389999999999996</c:v>
                </c:pt>
                <c:pt idx="3">
                  <c:v>0.97499999999999998</c:v>
                </c:pt>
                <c:pt idx="4">
                  <c:v>0.95309999999999995</c:v>
                </c:pt>
                <c:pt idx="5">
                  <c:v>0.85160000000000002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E90C-4D54-A831-F440097F85B4}"/>
            </c:ext>
          </c:extLst>
        </c:ser>
        <c:ser>
          <c:idx val="1"/>
          <c:order val="1"/>
          <c:tx>
            <c:strRef>
              <c:f>'TDB-PR11-Maint '!$C$10:$C$11</c:f>
              <c:strCache>
                <c:ptCount val="1"/>
                <c:pt idx="0">
                  <c:v>Ligne2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'!$E$7:$J$7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'TDB-PR11-Maint '!$E$10:$J$10</c:f>
              <c:numCache>
                <c:formatCode>0.00%</c:formatCode>
                <c:ptCount val="6"/>
                <c:pt idx="0">
                  <c:v>0.96779999999999999</c:v>
                </c:pt>
                <c:pt idx="1">
                  <c:v>0.87229999999999996</c:v>
                </c:pt>
                <c:pt idx="2">
                  <c:v>0.98460000000000003</c:v>
                </c:pt>
                <c:pt idx="3">
                  <c:v>0.81679999999999997</c:v>
                </c:pt>
                <c:pt idx="4">
                  <c:v>0.92500000000000004</c:v>
                </c:pt>
                <c:pt idx="5">
                  <c:v>0.89449999999999996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E90C-4D54-A831-F440097F85B4}"/>
            </c:ext>
          </c:extLst>
        </c:ser>
        <c:ser>
          <c:idx val="2"/>
          <c:order val="2"/>
          <c:tx>
            <c:strRef>
              <c:f>'TDB-PR11-Maint '!$C$12:$C$13</c:f>
              <c:strCache>
                <c:ptCount val="1"/>
                <c:pt idx="0">
                  <c:v>Enveloppeuse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'!$E$7:$J$7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'TDB-PR11-Maint '!$E$12:$J$12</c:f>
              <c:numCache>
                <c:formatCode>0.00%</c:formatCode>
                <c:ptCount val="6"/>
                <c:pt idx="0">
                  <c:v>0.99119999999999997</c:v>
                </c:pt>
                <c:pt idx="1">
                  <c:v>0.85189999999999999</c:v>
                </c:pt>
                <c:pt idx="2">
                  <c:v>0.96919999999999995</c:v>
                </c:pt>
                <c:pt idx="3">
                  <c:v>0.94289999999999996</c:v>
                </c:pt>
                <c:pt idx="4">
                  <c:v>0.97370000000000001</c:v>
                </c:pt>
                <c:pt idx="5">
                  <c:v>0.97089999999999999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E90C-4D54-A831-F440097F85B4}"/>
            </c:ext>
          </c:extLst>
        </c:ser>
        <c:ser>
          <c:idx val="3"/>
          <c:order val="3"/>
          <c:tx>
            <c:strRef>
              <c:f>'TDB-PR11-Maint '!$C$14:$C$15</c:f>
              <c:strCache>
                <c:ptCount val="1"/>
                <c:pt idx="0">
                  <c:v>Charge et finition </c:v>
                </c:pt>
              </c:strCache>
            </c:strRef>
          </c:tx>
          <c:dLbls>
            <c:dLbl>
              <c:idx val="8"/>
              <c:layout>
                <c:manualLayout>
                  <c:x val="3.5811352722488712E-2"/>
                  <c:y val="2.6666666666666672E-2"/>
                </c:manualLayout>
              </c:layout>
              <c:dLblPos val="outEnd"/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90C-4D54-A831-F440097F85B4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'!$E$7:$J$7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'TDB-PR11-Maint '!$E$14:$J$14</c:f>
              <c:numCache>
                <c:formatCode>0.00%</c:formatCode>
                <c:ptCount val="6"/>
                <c:pt idx="0">
                  <c:v>0.99429999999999996</c:v>
                </c:pt>
                <c:pt idx="1">
                  <c:v>0.94499999999999995</c:v>
                </c:pt>
                <c:pt idx="2">
                  <c:v>0.99609999999999999</c:v>
                </c:pt>
                <c:pt idx="3">
                  <c:v>0.99129999999999996</c:v>
                </c:pt>
                <c:pt idx="4">
                  <c:v>0.98260000000000003</c:v>
                </c:pt>
                <c:pt idx="5">
                  <c:v>0.92320000000000002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E90C-4D54-A831-F440097F85B4}"/>
            </c:ext>
          </c:extLst>
        </c:ser>
        <c:axId val="49308800"/>
        <c:axId val="49310336"/>
      </c:barChart>
      <c:lineChart>
        <c:grouping val="standard"/>
        <c:ser>
          <c:idx val="4"/>
          <c:order val="4"/>
          <c:tx>
            <c:v>Cible</c:v>
          </c:tx>
          <c:spPr>
            <a:ln w="57150">
              <a:solidFill>
                <a:srgbClr val="00B050"/>
              </a:solidFill>
            </a:ln>
          </c:spPr>
          <c:marker>
            <c:symbol val="none"/>
          </c:marker>
          <c:dLbls>
            <c:dLbl>
              <c:idx val="11"/>
              <c:dLblPos val="r"/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90C-4D54-A831-F440097F85B4}"/>
                </c:ext>
              </c:extLst>
            </c:dLbl>
            <c:delete val="1"/>
            <c:spPr>
              <a:noFill/>
              <a:ln>
                <a:noFill/>
              </a:ln>
              <a:effectLst/>
            </c:spPr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'!$E$7:$P$7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'TDB-PR11-Maint '!$M$40:$O$40</c:f>
              <c:numCache>
                <c:formatCode>0%</c:formatCode>
                <c:ptCount val="3"/>
                <c:pt idx="0">
                  <c:v>0.9</c:v>
                </c:pt>
                <c:pt idx="1">
                  <c:v>0.9</c:v>
                </c:pt>
                <c:pt idx="2">
                  <c:v>0.9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E90C-4D54-A831-F440097F85B4}"/>
            </c:ext>
          </c:extLst>
        </c:ser>
        <c:marker val="1"/>
        <c:axId val="49308800"/>
        <c:axId val="49310336"/>
      </c:lineChart>
      <c:catAx>
        <c:axId val="49308800"/>
        <c:scaling>
          <c:orientation val="minMax"/>
        </c:scaling>
        <c:axPos val="b"/>
        <c:numFmt formatCode="General" sourceLinked="0"/>
        <c:majorTickMark val="none"/>
        <c:tickLblPos val="nextTo"/>
        <c:crossAx val="49310336"/>
        <c:crosses val="autoZero"/>
        <c:auto val="1"/>
        <c:lblAlgn val="ctr"/>
        <c:lblOffset val="100"/>
      </c:catAx>
      <c:valAx>
        <c:axId val="49310336"/>
        <c:scaling>
          <c:orientation val="minMax"/>
        </c:scaling>
        <c:axPos val="l"/>
        <c:majorGridlines/>
        <c:numFmt formatCode="0.00%" sourceLinked="1"/>
        <c:majorTickMark val="none"/>
        <c:tickLblPos val="nextTo"/>
        <c:crossAx val="49308800"/>
        <c:crosses val="autoZero"/>
        <c:crossBetween val="between"/>
      </c:valAx>
      <c:spPr>
        <a:solidFill>
          <a:schemeClr val="accent6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7950936595873066"/>
          <c:y val="0.34914290886053034"/>
          <c:w val="0.19536551402671487"/>
          <c:h val="0.37707665852113309"/>
        </c:manualLayout>
      </c:layout>
      <c:txPr>
        <a:bodyPr/>
        <a:lstStyle/>
        <a:p>
          <a:pPr>
            <a:defRPr sz="1200"/>
          </a:pPr>
          <a:endParaRPr lang="fr-FR"/>
        </a:p>
      </c:txPr>
    </c:legend>
    <c:dispBlanksAs val="gap"/>
  </c:chart>
  <c:printSettings>
    <c:headerFooter/>
    <c:pageMargins b="0.75000000000000444" l="0.70000000000000062" r="0.70000000000000062" t="0.7500000000000044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2800"/>
            </a:pPr>
            <a:r>
              <a:rPr lang="en-US" sz="2800"/>
              <a:t>MTBF</a:t>
            </a:r>
          </a:p>
        </c:rich>
      </c:tx>
      <c:layout/>
      <c:overlay val="1"/>
    </c:title>
    <c:plotArea>
      <c:layout>
        <c:manualLayout>
          <c:layoutTarget val="inner"/>
          <c:xMode val="edge"/>
          <c:yMode val="edge"/>
          <c:x val="0.11852765499192326"/>
          <c:y val="5.1489955766738447E-2"/>
          <c:w val="0.71840414462196756"/>
          <c:h val="0.79787411578210488"/>
        </c:manualLayout>
      </c:layout>
      <c:barChart>
        <c:barDir val="col"/>
        <c:grouping val="clustered"/>
        <c:ser>
          <c:idx val="0"/>
          <c:order val="0"/>
          <c:tx>
            <c:strRef>
              <c:f>'TDB-PR11-Maint '!$C$24:$C$25</c:f>
              <c:strCache>
                <c:ptCount val="1"/>
                <c:pt idx="0">
                  <c:v>Ligne 1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/>
                </a:pPr>
                <a:endParaRPr lang="fr-FR"/>
              </a:p>
            </c:tx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'!$E$7:$J$7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'TDB-PR11-Maint '!$E$24:$J$24</c:f>
              <c:numCache>
                <c:formatCode>[h]:mm:ss</c:formatCode>
                <c:ptCount val="6"/>
                <c:pt idx="0">
                  <c:v>3.3333333333333335</c:v>
                </c:pt>
                <c:pt idx="1">
                  <c:v>3.25</c:v>
                </c:pt>
                <c:pt idx="2">
                  <c:v>2.8333333333333335</c:v>
                </c:pt>
                <c:pt idx="3">
                  <c:v>7.083333333333333</c:v>
                </c:pt>
                <c:pt idx="4">
                  <c:v>1.5999999999999999</c:v>
                </c:pt>
                <c:pt idx="5">
                  <c:v>0.91666666666666663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ECE-4F79-801E-859D73F8F8AB}"/>
            </c:ext>
          </c:extLst>
        </c:ser>
        <c:ser>
          <c:idx val="1"/>
          <c:order val="1"/>
          <c:tx>
            <c:strRef>
              <c:f>'TDB-PR11-Maint '!$C$26:$C$27</c:f>
              <c:strCache>
                <c:ptCount val="1"/>
                <c:pt idx="0">
                  <c:v>Ligne2</c:v>
                </c:pt>
              </c:strCache>
            </c:strRef>
          </c:tx>
          <c:dLbls>
            <c:dLbl>
              <c:idx val="0"/>
              <c:layout>
                <c:manualLayout>
                  <c:x val="1.1673506276635331E-2"/>
                  <c:y val="-7.4202885002326524E-2"/>
                </c:manualLayout>
              </c:layout>
              <c:dLblPos val="outEnd"/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ECE-4F79-801E-859D73F8F8A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/>
                </a:pPr>
                <a:endParaRPr lang="fr-FR"/>
              </a:p>
            </c:tx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'!$E$7:$J$7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'TDB-PR11-Maint '!$E$26:$J$26</c:f>
              <c:numCache>
                <c:formatCode>[h]:mm:ss</c:formatCode>
                <c:ptCount val="6"/>
                <c:pt idx="0">
                  <c:v>1.9444444444444444</c:v>
                </c:pt>
                <c:pt idx="1">
                  <c:v>1.5833333333333333</c:v>
                </c:pt>
                <c:pt idx="2">
                  <c:v>2.5833333333333335</c:v>
                </c:pt>
                <c:pt idx="3">
                  <c:v>1.1851851851851851</c:v>
                </c:pt>
                <c:pt idx="4">
                  <c:v>1.25</c:v>
                </c:pt>
                <c:pt idx="5">
                  <c:v>1.1111111111111112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6ECE-4F79-801E-859D73F8F8AB}"/>
            </c:ext>
          </c:extLst>
        </c:ser>
        <c:ser>
          <c:idx val="2"/>
          <c:order val="2"/>
          <c:tx>
            <c:strRef>
              <c:f>'TDB-PR11-Maint '!$C$28:$C$29</c:f>
              <c:strCache>
                <c:ptCount val="1"/>
                <c:pt idx="0">
                  <c:v>Enveloppeuse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/>
                </a:pPr>
                <a:endParaRPr lang="fr-FR"/>
              </a:p>
            </c:tx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'!$E$7:$J$7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'TDB-PR11-Maint '!$E$28:$J$28</c:f>
              <c:numCache>
                <c:formatCode>[h]:mm:ss</c:formatCode>
                <c:ptCount val="6"/>
                <c:pt idx="0">
                  <c:v>6.416666666666667</c:v>
                </c:pt>
                <c:pt idx="1">
                  <c:v>3.7916666666666665</c:v>
                </c:pt>
                <c:pt idx="2">
                  <c:v>2.7129629629629632</c:v>
                </c:pt>
                <c:pt idx="3">
                  <c:v>5.3888888888888893</c:v>
                </c:pt>
                <c:pt idx="4">
                  <c:v>2.1944444444444442</c:v>
                </c:pt>
                <c:pt idx="5">
                  <c:v>2.0249999999999999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6ECE-4F79-801E-859D73F8F8AB}"/>
            </c:ext>
          </c:extLst>
        </c:ser>
        <c:ser>
          <c:idx val="3"/>
          <c:order val="3"/>
          <c:tx>
            <c:strRef>
              <c:f>'TDB-PR11-Maint '!$C$30:$C$31</c:f>
              <c:strCache>
                <c:ptCount val="1"/>
                <c:pt idx="0">
                  <c:v>Charge et finition 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/>
                </a:pPr>
                <a:endParaRPr lang="fr-FR"/>
              </a:p>
            </c:tx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'!$E$7:$J$7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'TDB-PR11-Maint '!$E$30:$J$30</c:f>
              <c:numCache>
                <c:formatCode>[h]:mm:ss</c:formatCode>
                <c:ptCount val="6"/>
                <c:pt idx="0">
                  <c:v>6</c:v>
                </c:pt>
                <c:pt idx="1">
                  <c:v>5.375</c:v>
                </c:pt>
                <c:pt idx="2">
                  <c:v>10.333333333333334</c:v>
                </c:pt>
                <c:pt idx="3">
                  <c:v>3.9761921296296294</c:v>
                </c:pt>
                <c:pt idx="4">
                  <c:v>2.6041666666666665</c:v>
                </c:pt>
                <c:pt idx="5">
                  <c:v>1.3499999999999999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6ECE-4F79-801E-859D73F8F8AB}"/>
            </c:ext>
          </c:extLst>
        </c:ser>
        <c:axId val="49033600"/>
        <c:axId val="49035136"/>
      </c:barChart>
      <c:catAx>
        <c:axId val="49033600"/>
        <c:scaling>
          <c:orientation val="minMax"/>
        </c:scaling>
        <c:axPos val="b"/>
        <c:numFmt formatCode="General" sourceLinked="0"/>
        <c:tickLblPos val="nextTo"/>
        <c:crossAx val="49035136"/>
        <c:crosses val="autoZero"/>
        <c:auto val="1"/>
        <c:lblAlgn val="ctr"/>
        <c:lblOffset val="100"/>
      </c:catAx>
      <c:valAx>
        <c:axId val="49035136"/>
        <c:scaling>
          <c:orientation val="minMax"/>
        </c:scaling>
        <c:axPos val="l"/>
        <c:majorGridlines/>
        <c:numFmt formatCode="[h]:mm:ss;@" sourceLinked="0"/>
        <c:tickLblPos val="nextTo"/>
        <c:crossAx val="49033600"/>
        <c:crosses val="autoZero"/>
        <c:crossBetween val="between"/>
      </c:valAx>
      <c:spPr>
        <a:solidFill>
          <a:schemeClr val="accent6">
            <a:lumMod val="40000"/>
            <a:lumOff val="60000"/>
          </a:schemeClr>
        </a:solidFill>
      </c:spPr>
    </c:plotArea>
    <c:legend>
      <c:legendPos val="r"/>
      <c:layout/>
      <c:txPr>
        <a:bodyPr/>
        <a:lstStyle/>
        <a:p>
          <a:pPr>
            <a:defRPr sz="1100"/>
          </a:pPr>
          <a:endParaRPr lang="fr-FR"/>
        </a:p>
      </c:txPr>
    </c:legend>
    <c:plotVisOnly val="1"/>
    <c:dispBlanksAs val="gap"/>
  </c:chart>
  <c:printSettings>
    <c:headerFooter/>
    <c:pageMargins b="0.75000000000000466" l="0.70000000000000062" r="0.70000000000000062" t="0.75000000000000466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2800"/>
            </a:pPr>
            <a:r>
              <a:rPr lang="en-US" sz="2800"/>
              <a:t>MTTR</a:t>
            </a:r>
          </a:p>
        </c:rich>
      </c:tx>
      <c:layout/>
      <c:overlay val="1"/>
    </c:title>
    <c:plotArea>
      <c:layout>
        <c:manualLayout>
          <c:layoutTarget val="inner"/>
          <c:xMode val="edge"/>
          <c:yMode val="edge"/>
          <c:x val="7.7677450318710164E-2"/>
          <c:y val="5.1489955766738447E-2"/>
          <c:w val="0.88925660292463449"/>
          <c:h val="0.79787411578210488"/>
        </c:manualLayout>
      </c:layout>
      <c:barChart>
        <c:barDir val="col"/>
        <c:grouping val="clustered"/>
        <c:ser>
          <c:idx val="0"/>
          <c:order val="0"/>
          <c:tx>
            <c:strRef>
              <c:f>'TDB-PR11-Maint '!$C$32:$C$33</c:f>
              <c:strCache>
                <c:ptCount val="1"/>
                <c:pt idx="0">
                  <c:v>Ligne 1</c:v>
                </c:pt>
              </c:strCache>
            </c:strRef>
          </c:tx>
          <c:dLbls>
            <c:dLbl>
              <c:idx val="0"/>
              <c:layout>
                <c:manualLayout>
                  <c:x val="-1.2190476190476191E-2"/>
                  <c:y val="0"/>
                </c:manualLayout>
              </c:layout>
              <c:dLblPos val="outEnd"/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8A4-462D-9EB5-FB4AAFF1B5A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/>
                </a:pPr>
                <a:endParaRPr lang="fr-FR"/>
              </a:p>
            </c:tx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'!$E$7:$J$7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'TDB-PR11-Maint '!$E$32:$J$32</c:f>
              <c:numCache>
                <c:formatCode>[h]:mm:ss</c:formatCode>
                <c:ptCount val="6"/>
                <c:pt idx="0">
                  <c:v>2.7777777777777776E-2</c:v>
                </c:pt>
                <c:pt idx="1">
                  <c:v>3.6111111111111115E-2</c:v>
                </c:pt>
                <c:pt idx="2">
                  <c:v>6.5104166666666671E-2</c:v>
                </c:pt>
                <c:pt idx="3">
                  <c:v>0.17708333333333334</c:v>
                </c:pt>
                <c:pt idx="4">
                  <c:v>2.7083333333333334E-2</c:v>
                </c:pt>
                <c:pt idx="5">
                  <c:v>0.13931712962962964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88A4-462D-9EB5-FB4AAFF1B5A9}"/>
            </c:ext>
          </c:extLst>
        </c:ser>
        <c:ser>
          <c:idx val="1"/>
          <c:order val="1"/>
          <c:tx>
            <c:strRef>
              <c:f>'TDB-PR11-Maint '!$C$34:$C$35</c:f>
              <c:strCache>
                <c:ptCount val="1"/>
                <c:pt idx="0">
                  <c:v>Ligne2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/>
                </a:pPr>
                <a:endParaRPr lang="fr-FR"/>
              </a:p>
            </c:tx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'!$E$7:$J$7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'TDB-PR11-Maint '!$E$34:$J$34</c:f>
              <c:numCache>
                <c:formatCode>[h]:mm:ss</c:formatCode>
                <c:ptCount val="6"/>
                <c:pt idx="0">
                  <c:v>8.1018518518518517E-2</c:v>
                </c:pt>
                <c:pt idx="1">
                  <c:v>5.6250000000000001E-2</c:v>
                </c:pt>
                <c:pt idx="2">
                  <c:v>3.9930555555555559E-2</c:v>
                </c:pt>
                <c:pt idx="3">
                  <c:v>0.10833333333333334</c:v>
                </c:pt>
                <c:pt idx="4">
                  <c:v>9.375E-2</c:v>
                </c:pt>
                <c:pt idx="5">
                  <c:v>3.0833333333333334E-2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88A4-462D-9EB5-FB4AAFF1B5A9}"/>
            </c:ext>
          </c:extLst>
        </c:ser>
        <c:ser>
          <c:idx val="2"/>
          <c:order val="2"/>
          <c:tx>
            <c:strRef>
              <c:f>'TDB-PR11-Maint '!$C$36:$C$37</c:f>
              <c:strCache>
                <c:ptCount val="1"/>
                <c:pt idx="0">
                  <c:v>Enveloppeuse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/>
                </a:pPr>
                <a:endParaRPr lang="fr-FR"/>
              </a:p>
            </c:tx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'!$E$7:$J$7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'TDB-PR11-Maint '!$E$36:$J$36</c:f>
              <c:numCache>
                <c:formatCode>[h]:mm:ss</c:formatCode>
                <c:ptCount val="6"/>
                <c:pt idx="0">
                  <c:v>8.5069444444444434E-2</c:v>
                </c:pt>
                <c:pt idx="1">
                  <c:v>7.4999999999999997E-2</c:v>
                </c:pt>
                <c:pt idx="2">
                  <c:v>6.3460648148148155E-2</c:v>
                </c:pt>
                <c:pt idx="3">
                  <c:v>0.20052083333333334</c:v>
                </c:pt>
                <c:pt idx="4">
                  <c:v>2.6041666666666668E-2</c:v>
                </c:pt>
                <c:pt idx="5">
                  <c:v>2.6388888888888889E-2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88A4-462D-9EB5-FB4AAFF1B5A9}"/>
            </c:ext>
          </c:extLst>
        </c:ser>
        <c:ser>
          <c:idx val="3"/>
          <c:order val="3"/>
          <c:tx>
            <c:strRef>
              <c:f>'TDB-PR11-Maint '!$C$38:$C$39</c:f>
              <c:strCache>
                <c:ptCount val="1"/>
                <c:pt idx="0">
                  <c:v>Charge et finition 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/>
                </a:pPr>
                <a:endParaRPr lang="fr-FR"/>
              </a:p>
            </c:tx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'!$E$7:$J$7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'TDB-PR11-Maint '!$E$38:$J$38</c:f>
              <c:numCache>
                <c:formatCode>[h]:mm:ss</c:formatCode>
                <c:ptCount val="6"/>
                <c:pt idx="0">
                  <c:v>4.1666666666666664E-2</c:v>
                </c:pt>
                <c:pt idx="1">
                  <c:v>2.8703703703703703E-2</c:v>
                </c:pt>
                <c:pt idx="2">
                  <c:v>4.0509259259259259E-2</c:v>
                </c:pt>
                <c:pt idx="3">
                  <c:v>3.4351851851851849E-2</c:v>
                </c:pt>
                <c:pt idx="4">
                  <c:v>1.5405092592592593E-2</c:v>
                </c:pt>
                <c:pt idx="5">
                  <c:v>1.2847222222222223E-2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88A4-462D-9EB5-FB4AAFF1B5A9}"/>
            </c:ext>
          </c:extLst>
        </c:ser>
        <c:axId val="49106304"/>
        <c:axId val="49116288"/>
      </c:barChart>
      <c:catAx>
        <c:axId val="49106304"/>
        <c:scaling>
          <c:orientation val="minMax"/>
        </c:scaling>
        <c:axPos val="b"/>
        <c:numFmt formatCode="General" sourceLinked="0"/>
        <c:tickLblPos val="nextTo"/>
        <c:txPr>
          <a:bodyPr/>
          <a:lstStyle/>
          <a:p>
            <a:pPr>
              <a:defRPr sz="1200"/>
            </a:pPr>
            <a:endParaRPr lang="fr-FR"/>
          </a:p>
        </c:txPr>
        <c:crossAx val="49116288"/>
        <c:crosses val="autoZero"/>
        <c:auto val="1"/>
        <c:lblAlgn val="ctr"/>
        <c:lblOffset val="100"/>
      </c:catAx>
      <c:valAx>
        <c:axId val="49116288"/>
        <c:scaling>
          <c:orientation val="minMax"/>
        </c:scaling>
        <c:axPos val="l"/>
        <c:majorGridlines/>
        <c:numFmt formatCode="[h]:mm:ss" sourceLinked="1"/>
        <c:tickLblPos val="nextTo"/>
        <c:crossAx val="49106304"/>
        <c:crosses val="autoZero"/>
        <c:crossBetween val="between"/>
      </c:valAx>
      <c:spPr>
        <a:solidFill>
          <a:schemeClr val="accent6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80693405324334866"/>
          <c:y val="9.5752431040042746E-2"/>
          <c:w val="0.15649451818522886"/>
          <c:h val="0.49777007833300796"/>
        </c:manualLayout>
      </c:layout>
      <c:txPr>
        <a:bodyPr/>
        <a:lstStyle/>
        <a:p>
          <a:pPr>
            <a:defRPr sz="1100"/>
          </a:pPr>
          <a:endParaRPr lang="fr-FR"/>
        </a:p>
      </c:txPr>
    </c:legend>
    <c:plotVisOnly val="1"/>
    <c:dispBlanksAs val="gap"/>
  </c:chart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2000"/>
            </a:pPr>
            <a:r>
              <a:rPr lang="en-US" sz="2000"/>
              <a:t>Cout Maintenance 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6.5413364331175533E-2"/>
          <c:y val="0.19785581802274715"/>
          <c:w val="0.8294619332868306"/>
          <c:h val="0.65778477690288994"/>
        </c:manualLayout>
      </c:layout>
      <c:barChart>
        <c:barDir val="col"/>
        <c:grouping val="stacked"/>
        <c:ser>
          <c:idx val="2"/>
          <c:order val="0"/>
          <c:tx>
            <c:strRef>
              <c:f>'TDB-PR11-Maint '!$C$20:$C$21</c:f>
              <c:strCache>
                <c:ptCount val="1"/>
                <c:pt idx="0">
                  <c:v>Travaux neuf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dLblPos val="in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'!$E$7:$J$7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'TDB-PR11-Maint '!$E$20:$J$20</c:f>
              <c:numCache>
                <c:formatCode>0</c:formatCode>
                <c:ptCount val="6"/>
                <c:pt idx="0">
                  <c:v>0</c:v>
                </c:pt>
                <c:pt idx="1">
                  <c:v>3894.8330000000001</c:v>
                </c:pt>
                <c:pt idx="2">
                  <c:v>2812.5250000000001</c:v>
                </c:pt>
                <c:pt idx="3">
                  <c:v>27197.18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AD6-4204-B504-75BA765EDDDE}"/>
            </c:ext>
          </c:extLst>
        </c:ser>
        <c:ser>
          <c:idx val="3"/>
          <c:order val="1"/>
          <c:tx>
            <c:strRef>
              <c:f>'TDB-PR11-Maint '!$C$18:$C$19</c:f>
              <c:strCache>
                <c:ptCount val="1"/>
                <c:pt idx="0">
                  <c:v>Consommable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dLblPos val="in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'!$E$7:$J$7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'TDB-PR11-Maint '!$E$18:$J$18</c:f>
              <c:numCache>
                <c:formatCode>0</c:formatCode>
                <c:ptCount val="6"/>
                <c:pt idx="0">
                  <c:v>3046.098</c:v>
                </c:pt>
                <c:pt idx="1">
                  <c:v>252.69</c:v>
                </c:pt>
                <c:pt idx="2">
                  <c:v>2786.6979999999999</c:v>
                </c:pt>
                <c:pt idx="3">
                  <c:v>3136.143</c:v>
                </c:pt>
                <c:pt idx="4">
                  <c:v>1407.5440000000001</c:v>
                </c:pt>
                <c:pt idx="5">
                  <c:v>2389.5590000000002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4AD6-4204-B504-75BA765EDDDE}"/>
            </c:ext>
          </c:extLst>
        </c:ser>
        <c:ser>
          <c:idx val="4"/>
          <c:order val="2"/>
          <c:tx>
            <c:strRef>
              <c:f>'TDB-PR11-Maint '!$C$16:$C$17</c:f>
              <c:strCache>
                <c:ptCount val="1"/>
                <c:pt idx="0">
                  <c:v>PDR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dLblPos val="in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'!$E$7:$J$7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'TDB-PR11-Maint '!$E$16:$J$16</c:f>
              <c:numCache>
                <c:formatCode>0</c:formatCode>
                <c:ptCount val="6"/>
                <c:pt idx="0">
                  <c:v>23319.26</c:v>
                </c:pt>
                <c:pt idx="1">
                  <c:v>17827.375</c:v>
                </c:pt>
                <c:pt idx="2">
                  <c:v>27413.217000000001</c:v>
                </c:pt>
                <c:pt idx="3">
                  <c:v>32080.507000000001</c:v>
                </c:pt>
                <c:pt idx="4">
                  <c:v>65478.652000000002</c:v>
                </c:pt>
                <c:pt idx="5">
                  <c:v>11850.197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4AD6-4204-B504-75BA765EDDDE}"/>
            </c:ext>
          </c:extLst>
        </c:ser>
        <c:dLbls>
          <c:showVal val="1"/>
        </c:dLbls>
        <c:gapWidth val="300"/>
        <c:axId val="49556480"/>
        <c:axId val="49566464"/>
      </c:barChart>
      <c:catAx>
        <c:axId val="49556480"/>
        <c:scaling>
          <c:orientation val="minMax"/>
        </c:scaling>
        <c:axPos val="b"/>
        <c:numFmt formatCode="General" sourceLinked="0"/>
        <c:majorTickMark val="none"/>
        <c:tickLblPos val="nextTo"/>
        <c:crossAx val="49566464"/>
        <c:crosses val="autoZero"/>
        <c:auto val="1"/>
        <c:lblAlgn val="ctr"/>
        <c:lblOffset val="100"/>
      </c:catAx>
      <c:valAx>
        <c:axId val="49566464"/>
        <c:scaling>
          <c:orientation val="minMax"/>
        </c:scaling>
        <c:axPos val="l"/>
        <c:majorGridlines/>
        <c:numFmt formatCode="0" sourceLinked="1"/>
        <c:majorTickMark val="none"/>
        <c:tickLblPos val="nextTo"/>
        <c:crossAx val="49556480"/>
        <c:crosses val="autoZero"/>
        <c:crossBetween val="between"/>
      </c:valAx>
      <c:spPr>
        <a:solidFill>
          <a:schemeClr val="accent6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87623730689049162"/>
          <c:y val="0.35592510936132982"/>
          <c:w val="0.11516054354296359"/>
          <c:h val="0.24110551181102371"/>
        </c:manualLayout>
      </c:layout>
    </c:legend>
    <c:dispBlanksAs val="gap"/>
  </c:chart>
  <c:printSettings>
    <c:headerFooter/>
    <c:pageMargins b="0.75000000000000411" l="0.70000000000000062" r="0.70000000000000062" t="0.75000000000000411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0.32062364845903696"/>
          <c:y val="0.20759796201945346"/>
          <c:w val="0.42164578484293236"/>
          <c:h val="0.78872564458857075"/>
        </c:manualLayout>
      </c:layout>
      <c:doughnutChart>
        <c:varyColors val="1"/>
        <c:ser>
          <c:idx val="0"/>
          <c:order val="0"/>
          <c:dPt>
            <c:idx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1BF7-4551-B055-60605C5786E2}"/>
              </c:ext>
            </c:extLst>
          </c:dPt>
          <c:dPt>
            <c:idx val="1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1BF7-4551-B055-60605C5786E2}"/>
              </c:ext>
            </c:extLst>
          </c:dPt>
          <c:dPt>
            <c:idx val="2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1BF7-4551-B055-60605C5786E2}"/>
              </c:ext>
            </c:extLst>
          </c:dPt>
          <c:dPt>
            <c:idx val="3"/>
            <c:spPr>
              <a:noFill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1BF7-4551-B055-60605C5786E2}"/>
              </c:ext>
            </c:extLst>
          </c:dPt>
          <c:cat>
            <c:strRef>
              <c:f>Réalisation!$B$6:$B$9</c:f>
              <c:strCache>
                <c:ptCount val="4"/>
                <c:pt idx="0">
                  <c:v>Mauvais</c:v>
                </c:pt>
                <c:pt idx="1">
                  <c:v>moyen</c:v>
                </c:pt>
                <c:pt idx="2">
                  <c:v>bon</c:v>
                </c:pt>
                <c:pt idx="3">
                  <c:v>vide </c:v>
                </c:pt>
              </c:strCache>
            </c:strRef>
          </c:cat>
          <c:val>
            <c:numRef>
              <c:f>Réalisation!$C$6:$C$9</c:f>
              <c:numCache>
                <c:formatCode>0%</c:formatCode>
                <c:ptCount val="4"/>
                <c:pt idx="0">
                  <c:v>0.8</c:v>
                </c:pt>
                <c:pt idx="1">
                  <c:v>0.1</c:v>
                </c:pt>
                <c:pt idx="2">
                  <c:v>0.1</c:v>
                </c:pt>
                <c:pt idx="3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1BF7-4551-B055-60605C5786E2}"/>
            </c:ext>
          </c:extLst>
        </c:ser>
        <c:firstSliceAng val="270"/>
        <c:holeSize val="50"/>
      </c:doughnutChart>
      <c:pieChart>
        <c:varyColors val="1"/>
        <c:ser>
          <c:idx val="1"/>
          <c:order val="1"/>
          <c:tx>
            <c:strRef>
              <c:f>Réalisation!$B$11:$B$14</c:f>
              <c:strCache>
                <c:ptCount val="1"/>
                <c:pt idx="0">
                  <c:v>Valeur aiguille restant vide</c:v>
                </c:pt>
              </c:strCache>
            </c:strRef>
          </c:tx>
          <c:dPt>
            <c:idx val="0"/>
            <c:spPr>
              <a:noFill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1BF7-4551-B055-60605C5786E2}"/>
              </c:ext>
            </c:extLst>
          </c:dPt>
          <c:dPt>
            <c:idx val="1"/>
            <c:spPr>
              <a:solidFill>
                <a:schemeClr val="tx1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1BF7-4551-B055-60605C5786E2}"/>
              </c:ext>
            </c:extLst>
          </c:dPt>
          <c:dPt>
            <c:idx val="2"/>
            <c:spPr>
              <a:noFill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1BF7-4551-B055-60605C5786E2}"/>
              </c:ext>
            </c:extLst>
          </c:dPt>
          <c:dPt>
            <c:idx val="3"/>
            <c:spPr>
              <a:noFill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8-1BF7-4551-B055-60605C5786E2}"/>
              </c:ext>
            </c:extLst>
          </c:dPt>
          <c:dLbls>
            <c:dLbl>
              <c:idx val="1"/>
              <c:tx>
                <c:strRef>
                  <c:f>Réalisation!$C$11</c:f>
                  <c:strCache>
                    <c:ptCount val="1"/>
                    <c:pt idx="0">
                      <c:v>94%</c:v>
                    </c:pt>
                  </c:strCache>
                </c:strRef>
              </c:tx>
              <c:showVal val="1"/>
              <c:extLst xmlns:c16r2="http://schemas.microsoft.com/office/drawing/2015/06/chart">
                <c:ext xmlns:c15="http://schemas.microsoft.com/office/drawing/2012/chart" uri="{CE6537A1-D6FC-4f65-9D91-7224C49458BB}">
                  <c15:dlblFieldTable>
                    <c15:dlblFTEntry>
                      <c15:txfldGUID>{5DD5DDE7-B6F9-4311-A7B5-EEA993B4A558}</c15:txfldGUID>
                      <c15:f>Réalisation!$C$11</c15:f>
                      <c15:dlblFieldTableCache>
                        <c:ptCount val="1"/>
                        <c:pt idx="0">
                          <c:v>94%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6-1BF7-4551-B055-60605C5786E2}"/>
                </c:ext>
              </c:extLst>
            </c:dLbl>
            <c:delete val="1"/>
            <c:spPr>
              <a:noFill/>
              <a:ln>
                <a:noFill/>
              </a:ln>
              <a:effectLst/>
            </c:spPr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val>
            <c:numRef>
              <c:f>Réalisation!$C$11:$C$14</c:f>
              <c:numCache>
                <c:formatCode>0%</c:formatCode>
                <c:ptCount val="4"/>
                <c:pt idx="0">
                  <c:v>0.9375</c:v>
                </c:pt>
                <c:pt idx="1">
                  <c:v>1.4999999999999999E-2</c:v>
                </c:pt>
                <c:pt idx="2">
                  <c:v>4.7499999999999987E-2</c:v>
                </c:pt>
                <c:pt idx="3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9-1BF7-4551-B055-60605C5786E2}"/>
            </c:ext>
          </c:extLst>
        </c:ser>
        <c:firstSliceAng val="270"/>
      </c:pieChart>
    </c:plotArea>
    <c:plotVisOnly val="1"/>
    <c:dispBlanksAs val="gap"/>
  </c:chart>
  <c:spPr>
    <a:noFill/>
    <a:ln w="9525" cap="flat" cmpd="sng" algn="ctr">
      <a:noFill/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 sz="1050"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0.32062364845903696"/>
          <c:y val="0.20759796201945346"/>
          <c:w val="0.42164578484293236"/>
          <c:h val="0.78872564458857131"/>
        </c:manualLayout>
      </c:layout>
      <c:doughnutChart>
        <c:varyColors val="1"/>
        <c:ser>
          <c:idx val="0"/>
          <c:order val="0"/>
          <c:dPt>
            <c:idx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1BF7-4551-B055-60605C5786E2}"/>
              </c:ext>
            </c:extLst>
          </c:dPt>
          <c:dPt>
            <c:idx val="1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1BF7-4551-B055-60605C5786E2}"/>
              </c:ext>
            </c:extLst>
          </c:dPt>
          <c:dPt>
            <c:idx val="2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1BF7-4551-B055-60605C5786E2}"/>
              </c:ext>
            </c:extLst>
          </c:dPt>
          <c:dPt>
            <c:idx val="3"/>
            <c:spPr>
              <a:noFill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1BF7-4551-B055-60605C5786E2}"/>
              </c:ext>
            </c:extLst>
          </c:dPt>
          <c:cat>
            <c:strRef>
              <c:f>Réalisation!$B$6:$B$9</c:f>
              <c:strCache>
                <c:ptCount val="4"/>
                <c:pt idx="0">
                  <c:v>Mauvais</c:v>
                </c:pt>
                <c:pt idx="1">
                  <c:v>moyen</c:v>
                </c:pt>
                <c:pt idx="2">
                  <c:v>bon</c:v>
                </c:pt>
                <c:pt idx="3">
                  <c:v>vide </c:v>
                </c:pt>
              </c:strCache>
            </c:strRef>
          </c:cat>
          <c:val>
            <c:numRef>
              <c:f>Réalisation!$C$6:$C$9</c:f>
              <c:numCache>
                <c:formatCode>0%</c:formatCode>
                <c:ptCount val="4"/>
                <c:pt idx="0">
                  <c:v>0.8</c:v>
                </c:pt>
                <c:pt idx="1">
                  <c:v>0.1</c:v>
                </c:pt>
                <c:pt idx="2">
                  <c:v>0.1</c:v>
                </c:pt>
                <c:pt idx="3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1BF7-4551-B055-60605C5786E2}"/>
            </c:ext>
          </c:extLst>
        </c:ser>
        <c:firstSliceAng val="270"/>
        <c:holeSize val="50"/>
      </c:doughnutChart>
      <c:pieChart>
        <c:varyColors val="1"/>
        <c:ser>
          <c:idx val="1"/>
          <c:order val="1"/>
          <c:tx>
            <c:strRef>
              <c:f>Réalisation!$B$11:$B$14</c:f>
              <c:strCache>
                <c:ptCount val="1"/>
                <c:pt idx="0">
                  <c:v>Valeur aiguille restant vide</c:v>
                </c:pt>
              </c:strCache>
            </c:strRef>
          </c:tx>
          <c:dPt>
            <c:idx val="0"/>
            <c:spPr>
              <a:noFill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1BF7-4551-B055-60605C5786E2}"/>
              </c:ext>
            </c:extLst>
          </c:dPt>
          <c:dPt>
            <c:idx val="1"/>
            <c:spPr>
              <a:solidFill>
                <a:schemeClr val="tx1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1BF7-4551-B055-60605C5786E2}"/>
              </c:ext>
            </c:extLst>
          </c:dPt>
          <c:dPt>
            <c:idx val="2"/>
            <c:spPr>
              <a:noFill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1BF7-4551-B055-60605C5786E2}"/>
              </c:ext>
            </c:extLst>
          </c:dPt>
          <c:dPt>
            <c:idx val="3"/>
            <c:spPr>
              <a:noFill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8-1BF7-4551-B055-60605C5786E2}"/>
              </c:ext>
            </c:extLst>
          </c:dPt>
          <c:dLbls>
            <c:dLbl>
              <c:idx val="1"/>
              <c:tx>
                <c:strRef>
                  <c:f>Réalisation!$C$11</c:f>
                  <c:strCache>
                    <c:ptCount val="1"/>
                    <c:pt idx="0">
                      <c:v>94%</c:v>
                    </c:pt>
                  </c:strCache>
                </c:strRef>
              </c:tx>
              <c:showVal val="1"/>
              <c:extLst xmlns:c16r2="http://schemas.microsoft.com/office/drawing/2015/06/chart">
                <c:ext xmlns:c15="http://schemas.microsoft.com/office/drawing/2012/chart" uri="{CE6537A1-D6FC-4f65-9D91-7224C49458BB}">
                  <c15:dlblFieldTable>
                    <c15:dlblFTEntry>
                      <c15:txfldGUID>{AB7B083D-857D-47B7-9405-FC23E498D31B}</c15:txfldGUID>
                      <c15:f>Réalisation!$C$11</c15:f>
                      <c15:dlblFieldTableCache>
                        <c:ptCount val="1"/>
                        <c:pt idx="0">
                          <c:v>94%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6-1BF7-4551-B055-60605C5786E2}"/>
                </c:ext>
              </c:extLst>
            </c:dLbl>
            <c:delete val="1"/>
            <c:spPr>
              <a:noFill/>
              <a:ln>
                <a:noFill/>
              </a:ln>
              <a:effectLst/>
            </c:spPr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val>
            <c:numRef>
              <c:f>Réalisation!$C$11:$C$14</c:f>
              <c:numCache>
                <c:formatCode>0%</c:formatCode>
                <c:ptCount val="4"/>
                <c:pt idx="0">
                  <c:v>0.9375</c:v>
                </c:pt>
                <c:pt idx="1">
                  <c:v>1.4999999999999999E-2</c:v>
                </c:pt>
                <c:pt idx="2">
                  <c:v>4.7499999999999987E-2</c:v>
                </c:pt>
                <c:pt idx="3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9-1BF7-4551-B055-60605C5786E2}"/>
            </c:ext>
          </c:extLst>
        </c:ser>
        <c:firstSliceAng val="270"/>
      </c:pieChart>
    </c:plotArea>
    <c:plotVisOnly val="1"/>
    <c:dispBlanksAs val="gap"/>
  </c:chart>
  <c:spPr>
    <a:solidFill>
      <a:schemeClr val="bg1"/>
    </a:solidFill>
    <a:ln w="9525" cap="flat" cmpd="sng" algn="ctr">
      <a:solidFill>
        <a:schemeClr val="bg1">
          <a:lumMod val="50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 sz="1050"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0.32062364845903696"/>
          <c:y val="0.20759796201945346"/>
          <c:w val="0.42164578484293236"/>
          <c:h val="0.78872564458857131"/>
        </c:manualLayout>
      </c:layout>
      <c:doughnutChart>
        <c:varyColors val="1"/>
        <c:ser>
          <c:idx val="0"/>
          <c:order val="0"/>
          <c:dPt>
            <c:idx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1BF7-4551-B055-60605C5786E2}"/>
              </c:ext>
            </c:extLst>
          </c:dPt>
          <c:dPt>
            <c:idx val="1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1BF7-4551-B055-60605C5786E2}"/>
              </c:ext>
            </c:extLst>
          </c:dPt>
          <c:dPt>
            <c:idx val="2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1BF7-4551-B055-60605C5786E2}"/>
              </c:ext>
            </c:extLst>
          </c:dPt>
          <c:dPt>
            <c:idx val="3"/>
            <c:spPr>
              <a:noFill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1BF7-4551-B055-60605C5786E2}"/>
              </c:ext>
            </c:extLst>
          </c:dPt>
          <c:cat>
            <c:strRef>
              <c:f>Réalisation!$B$6:$B$9</c:f>
              <c:strCache>
                <c:ptCount val="4"/>
                <c:pt idx="0">
                  <c:v>Mauvais</c:v>
                </c:pt>
                <c:pt idx="1">
                  <c:v>moyen</c:v>
                </c:pt>
                <c:pt idx="2">
                  <c:v>bon</c:v>
                </c:pt>
                <c:pt idx="3">
                  <c:v>vide </c:v>
                </c:pt>
              </c:strCache>
            </c:strRef>
          </c:cat>
          <c:val>
            <c:numRef>
              <c:f>Réalisation!$C$6:$C$9</c:f>
              <c:numCache>
                <c:formatCode>0%</c:formatCode>
                <c:ptCount val="4"/>
                <c:pt idx="0">
                  <c:v>0.8</c:v>
                </c:pt>
                <c:pt idx="1">
                  <c:v>0.1</c:v>
                </c:pt>
                <c:pt idx="2">
                  <c:v>0.1</c:v>
                </c:pt>
                <c:pt idx="3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1BF7-4551-B055-60605C5786E2}"/>
            </c:ext>
          </c:extLst>
        </c:ser>
        <c:firstSliceAng val="270"/>
        <c:holeSize val="50"/>
      </c:doughnutChart>
      <c:pieChart>
        <c:varyColors val="1"/>
        <c:ser>
          <c:idx val="1"/>
          <c:order val="1"/>
          <c:tx>
            <c:strRef>
              <c:f>Réalisation!$B$11:$B$14</c:f>
              <c:strCache>
                <c:ptCount val="1"/>
                <c:pt idx="0">
                  <c:v>Valeur aiguille restant vide</c:v>
                </c:pt>
              </c:strCache>
            </c:strRef>
          </c:tx>
          <c:dPt>
            <c:idx val="0"/>
            <c:spPr>
              <a:noFill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1BF7-4551-B055-60605C5786E2}"/>
              </c:ext>
            </c:extLst>
          </c:dPt>
          <c:dPt>
            <c:idx val="1"/>
            <c:spPr>
              <a:solidFill>
                <a:schemeClr val="tx1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1BF7-4551-B055-60605C5786E2}"/>
              </c:ext>
            </c:extLst>
          </c:dPt>
          <c:dPt>
            <c:idx val="2"/>
            <c:spPr>
              <a:noFill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1BF7-4551-B055-60605C5786E2}"/>
              </c:ext>
            </c:extLst>
          </c:dPt>
          <c:dPt>
            <c:idx val="3"/>
            <c:spPr>
              <a:noFill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8-1BF7-4551-B055-60605C5786E2}"/>
              </c:ext>
            </c:extLst>
          </c:dPt>
          <c:dLbls>
            <c:dLbl>
              <c:idx val="1"/>
              <c:tx>
                <c:strRef>
                  <c:f>Réalisation!$C$11</c:f>
                  <c:strCache>
                    <c:ptCount val="1"/>
                    <c:pt idx="0">
                      <c:v>94%</c:v>
                    </c:pt>
                  </c:strCache>
                </c:strRef>
              </c:tx>
              <c:showVal val="1"/>
              <c:extLst xmlns:c16r2="http://schemas.microsoft.com/office/drawing/2015/06/chart">
                <c:ext xmlns:c15="http://schemas.microsoft.com/office/drawing/2012/chart" uri="{CE6537A1-D6FC-4f65-9D91-7224C49458BB}">
                  <c15:dlblFieldTable>
                    <c15:dlblFTEntry>
                      <c15:txfldGUID>{7D3FB69E-A8E4-4A29-A007-304C3671DF17}</c15:txfldGUID>
                      <c15:f>Réalisation!$C$11</c15:f>
                      <c15:dlblFieldTableCache>
                        <c:ptCount val="1"/>
                        <c:pt idx="0">
                          <c:v>94%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6-1BF7-4551-B055-60605C5786E2}"/>
                </c:ext>
              </c:extLst>
            </c:dLbl>
            <c:delete val="1"/>
            <c:spPr>
              <a:noFill/>
              <a:ln>
                <a:noFill/>
              </a:ln>
              <a:effectLst/>
            </c:spPr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val>
            <c:numRef>
              <c:f>Réalisation!$C$11:$C$14</c:f>
              <c:numCache>
                <c:formatCode>0%</c:formatCode>
                <c:ptCount val="4"/>
                <c:pt idx="0">
                  <c:v>0.9375</c:v>
                </c:pt>
                <c:pt idx="1">
                  <c:v>1.4999999999999999E-2</c:v>
                </c:pt>
                <c:pt idx="2">
                  <c:v>4.7499999999999987E-2</c:v>
                </c:pt>
                <c:pt idx="3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9-1BF7-4551-B055-60605C5786E2}"/>
            </c:ext>
          </c:extLst>
        </c:ser>
        <c:firstSliceAng val="270"/>
      </c:pieChart>
    </c:plotArea>
    <c:plotVisOnly val="1"/>
    <c:dispBlanksAs val="gap"/>
  </c:chart>
  <c:spPr>
    <a:solidFill>
      <a:sysClr val="window" lastClr="FFFFFF"/>
    </a:solidFill>
    <a:ln w="9525" cap="flat" cmpd="sng" algn="ctr">
      <a:noFill/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 sz="1050"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2800"/>
            </a:pPr>
            <a:r>
              <a:rPr lang="en-US" sz="2800"/>
              <a:t>Taux de disponibilité  Machine </a:t>
            </a:r>
          </a:p>
        </c:rich>
      </c:tx>
    </c:title>
    <c:plotArea>
      <c:layout>
        <c:manualLayout>
          <c:layoutTarget val="inner"/>
          <c:xMode val="edge"/>
          <c:yMode val="edge"/>
          <c:x val="9.1404019333993197E-2"/>
          <c:y val="0.1253217154962229"/>
          <c:w val="0.8944879694916118"/>
          <c:h val="0.77558799312522486"/>
        </c:manualLayout>
      </c:layout>
      <c:barChart>
        <c:barDir val="col"/>
        <c:grouping val="clustered"/>
        <c:ser>
          <c:idx val="0"/>
          <c:order val="0"/>
          <c:tx>
            <c:strRef>
              <c:f>'TDB-PR11-Maint '!$C$8:$C$9</c:f>
              <c:strCache>
                <c:ptCount val="1"/>
                <c:pt idx="0">
                  <c:v>Ligne 1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/>
                </a:pPr>
                <a:endParaRPr lang="fr-FR"/>
              </a:p>
            </c:tx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'!$E$7:$P$7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'TDB-PR11-Maint '!$E$8:$P$8</c:f>
              <c:numCache>
                <c:formatCode>0.00%</c:formatCode>
                <c:ptCount val="12"/>
                <c:pt idx="0">
                  <c:v>0.99429999999999996</c:v>
                </c:pt>
                <c:pt idx="1">
                  <c:v>0.9264</c:v>
                </c:pt>
                <c:pt idx="2">
                  <c:v>0.94389999999999996</c:v>
                </c:pt>
                <c:pt idx="3">
                  <c:v>0.97499999999999998</c:v>
                </c:pt>
                <c:pt idx="4">
                  <c:v>0.95309999999999995</c:v>
                </c:pt>
                <c:pt idx="5">
                  <c:v>0.85160000000000002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F4E-4556-B725-B1A76BCB352F}"/>
            </c:ext>
          </c:extLst>
        </c:ser>
        <c:ser>
          <c:idx val="1"/>
          <c:order val="1"/>
          <c:tx>
            <c:strRef>
              <c:f>'TDB-PR11-Maint '!$C$10:$C$11</c:f>
              <c:strCache>
                <c:ptCount val="1"/>
                <c:pt idx="0">
                  <c:v>Ligne2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/>
                </a:pPr>
                <a:endParaRPr lang="fr-FR"/>
              </a:p>
            </c:tx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'!$E$7:$P$7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'TDB-PR11-Maint '!$E$10:$P$10</c:f>
              <c:numCache>
                <c:formatCode>0.00%</c:formatCode>
                <c:ptCount val="12"/>
                <c:pt idx="0">
                  <c:v>0.96779999999999999</c:v>
                </c:pt>
                <c:pt idx="1">
                  <c:v>0.87229999999999996</c:v>
                </c:pt>
                <c:pt idx="2">
                  <c:v>0.98460000000000003</c:v>
                </c:pt>
                <c:pt idx="3">
                  <c:v>0.81679999999999997</c:v>
                </c:pt>
                <c:pt idx="4">
                  <c:v>0.92500000000000004</c:v>
                </c:pt>
                <c:pt idx="5">
                  <c:v>0.89449999999999996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4F4E-4556-B725-B1A76BCB352F}"/>
            </c:ext>
          </c:extLst>
        </c:ser>
        <c:ser>
          <c:idx val="2"/>
          <c:order val="2"/>
          <c:tx>
            <c:strRef>
              <c:f>'TDB-PR11-Maint '!$C$12:$C$13</c:f>
              <c:strCache>
                <c:ptCount val="1"/>
                <c:pt idx="0">
                  <c:v>Enveloppeuse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/>
                </a:pPr>
                <a:endParaRPr lang="fr-FR"/>
              </a:p>
            </c:tx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'!$E$7:$P$7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'TDB-PR11-Maint '!$E$12:$P$12</c:f>
              <c:numCache>
                <c:formatCode>0.00%</c:formatCode>
                <c:ptCount val="12"/>
                <c:pt idx="0">
                  <c:v>0.99119999999999997</c:v>
                </c:pt>
                <c:pt idx="1">
                  <c:v>0.85189999999999999</c:v>
                </c:pt>
                <c:pt idx="2">
                  <c:v>0.96919999999999995</c:v>
                </c:pt>
                <c:pt idx="3">
                  <c:v>0.94289999999999996</c:v>
                </c:pt>
                <c:pt idx="4">
                  <c:v>0.97370000000000001</c:v>
                </c:pt>
                <c:pt idx="5">
                  <c:v>0.97089999999999999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4F4E-4556-B725-B1A76BCB352F}"/>
            </c:ext>
          </c:extLst>
        </c:ser>
        <c:ser>
          <c:idx val="3"/>
          <c:order val="3"/>
          <c:tx>
            <c:strRef>
              <c:f>'TDB-PR11-Maint '!$C$14:$C$15</c:f>
              <c:strCache>
                <c:ptCount val="1"/>
                <c:pt idx="0">
                  <c:v>Charge et finition </c:v>
                </c:pt>
              </c:strCache>
            </c:strRef>
          </c:tx>
          <c:dLbls>
            <c:dLbl>
              <c:idx val="8"/>
              <c:layout>
                <c:manualLayout>
                  <c:x val="3.5811352722488712E-2"/>
                  <c:y val="2.6666666666666672E-2"/>
                </c:manualLayout>
              </c:layout>
              <c:dLblPos val="outEnd"/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F4E-4556-B725-B1A76BCB352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/>
                </a:pPr>
                <a:endParaRPr lang="fr-FR"/>
              </a:p>
            </c:tx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'!$E$7:$P$7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'TDB-PR11-Maint '!$E$14:$P$14</c:f>
              <c:numCache>
                <c:formatCode>0.00%</c:formatCode>
                <c:ptCount val="12"/>
                <c:pt idx="0">
                  <c:v>0.99429999999999996</c:v>
                </c:pt>
                <c:pt idx="1">
                  <c:v>0.94499999999999995</c:v>
                </c:pt>
                <c:pt idx="2">
                  <c:v>0.99609999999999999</c:v>
                </c:pt>
                <c:pt idx="3">
                  <c:v>0.99129999999999996</c:v>
                </c:pt>
                <c:pt idx="4">
                  <c:v>0.98260000000000003</c:v>
                </c:pt>
                <c:pt idx="5">
                  <c:v>0.92320000000000002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4F4E-4556-B725-B1A76BCB352F}"/>
            </c:ext>
          </c:extLst>
        </c:ser>
        <c:axId val="50630656"/>
        <c:axId val="50632192"/>
      </c:barChart>
      <c:lineChart>
        <c:grouping val="standard"/>
        <c:ser>
          <c:idx val="4"/>
          <c:order val="4"/>
          <c:tx>
            <c:v>Cible </c:v>
          </c:tx>
          <c:spPr>
            <a:ln w="57150">
              <a:solidFill>
                <a:srgbClr val="00B050"/>
              </a:solidFill>
            </a:ln>
          </c:spPr>
          <c:marker>
            <c:symbol val="none"/>
          </c:marker>
          <c:dLbls>
            <c:dLbl>
              <c:idx val="11"/>
              <c:dLblPos val="r"/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F4E-4556-B725-B1A76BCB352F}"/>
                </c:ext>
              </c:extLst>
            </c:dLbl>
            <c:delete val="1"/>
            <c:spPr>
              <a:noFill/>
              <a:ln>
                <a:noFill/>
              </a:ln>
              <a:effectLst/>
            </c:spPr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'!$E$7:$P$7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'TDB-PR11-Maint '!$E$40:$P$40</c:f>
              <c:numCache>
                <c:formatCode>0%</c:formatCode>
                <c:ptCount val="12"/>
                <c:pt idx="0">
                  <c:v>0.9</c:v>
                </c:pt>
                <c:pt idx="1">
                  <c:v>0.9</c:v>
                </c:pt>
                <c:pt idx="2">
                  <c:v>0.9</c:v>
                </c:pt>
                <c:pt idx="3">
                  <c:v>0.9</c:v>
                </c:pt>
                <c:pt idx="4">
                  <c:v>0.9</c:v>
                </c:pt>
                <c:pt idx="5">
                  <c:v>0.9</c:v>
                </c:pt>
                <c:pt idx="6">
                  <c:v>0.9</c:v>
                </c:pt>
                <c:pt idx="7">
                  <c:v>0.9</c:v>
                </c:pt>
                <c:pt idx="8">
                  <c:v>0.9</c:v>
                </c:pt>
                <c:pt idx="9">
                  <c:v>0.9</c:v>
                </c:pt>
                <c:pt idx="10">
                  <c:v>0.9</c:v>
                </c:pt>
                <c:pt idx="11">
                  <c:v>0.9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4F4E-4556-B725-B1A76BCB352F}"/>
            </c:ext>
          </c:extLst>
        </c:ser>
        <c:marker val="1"/>
        <c:axId val="50630656"/>
        <c:axId val="50632192"/>
      </c:lineChart>
      <c:catAx>
        <c:axId val="50630656"/>
        <c:scaling>
          <c:orientation val="minMax"/>
        </c:scaling>
        <c:axPos val="b"/>
        <c:numFmt formatCode="General" sourceLinked="0"/>
        <c:majorTickMark val="none"/>
        <c:tickLblPos val="nextTo"/>
        <c:txPr>
          <a:bodyPr/>
          <a:lstStyle/>
          <a:p>
            <a:pPr>
              <a:defRPr sz="1400"/>
            </a:pPr>
            <a:endParaRPr lang="fr-FR"/>
          </a:p>
        </c:txPr>
        <c:crossAx val="50632192"/>
        <c:crosses val="autoZero"/>
        <c:auto val="1"/>
        <c:lblAlgn val="ctr"/>
        <c:lblOffset val="100"/>
      </c:catAx>
      <c:valAx>
        <c:axId val="50632192"/>
        <c:scaling>
          <c:orientation val="minMax"/>
        </c:scaling>
        <c:axPos val="l"/>
        <c:majorGridlines/>
        <c:numFmt formatCode="0.00%" sourceLinked="1"/>
        <c:majorTickMark val="none"/>
        <c:tickLblPos val="nextTo"/>
        <c:txPr>
          <a:bodyPr/>
          <a:lstStyle/>
          <a:p>
            <a:pPr>
              <a:defRPr sz="1200"/>
            </a:pPr>
            <a:endParaRPr lang="fr-FR"/>
          </a:p>
        </c:txPr>
        <c:crossAx val="50630656"/>
        <c:crosses val="autoZero"/>
        <c:crossBetween val="between"/>
      </c:valAx>
      <c:spPr>
        <a:solidFill>
          <a:schemeClr val="accent6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7950936595873066"/>
          <c:y val="0.34914290886053034"/>
          <c:w val="0.1897905566682225"/>
          <c:h val="0.25727966745273589"/>
        </c:manualLayout>
      </c:layout>
      <c:txPr>
        <a:bodyPr/>
        <a:lstStyle/>
        <a:p>
          <a:pPr>
            <a:defRPr sz="1200"/>
          </a:pPr>
          <a:endParaRPr lang="fr-FR"/>
        </a:p>
      </c:txPr>
    </c:legend>
    <c:dispBlanksAs val="gap"/>
  </c:chart>
  <c:printSettings>
    <c:headerFooter/>
    <c:pageMargins b="0.750000000000004" l="0.25" r="0.25" t="0.750000000000004" header="0.30000000000000032" footer="0.30000000000000032"/>
    <c:pageSetup orientation="landscape"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2000"/>
            </a:pPr>
            <a:r>
              <a:rPr lang="en-US" sz="2000"/>
              <a:t>Taux de disponibilité </a:t>
            </a:r>
          </a:p>
        </c:rich>
      </c:tx>
    </c:title>
    <c:plotArea>
      <c:layout>
        <c:manualLayout>
          <c:layoutTarget val="inner"/>
          <c:xMode val="edge"/>
          <c:yMode val="edge"/>
          <c:x val="6.7027821522309711E-2"/>
          <c:y val="9.8000154392465705E-2"/>
          <c:w val="0.82742173228346672"/>
          <c:h val="0.80333750192990327"/>
        </c:manualLayout>
      </c:layout>
      <c:barChart>
        <c:barDir val="col"/>
        <c:grouping val="clustered"/>
        <c:ser>
          <c:idx val="0"/>
          <c:order val="0"/>
          <c:tx>
            <c:strRef>
              <c:f>'TDB-PR11-Maint '!$C$8:$C$9</c:f>
              <c:strCache>
                <c:ptCount val="1"/>
                <c:pt idx="0">
                  <c:v>Ligne 1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'!$N$7:$P$7</c:f>
              <c:strCache>
                <c:ptCount val="3"/>
                <c:pt idx="0">
                  <c:v>oct.</c:v>
                </c:pt>
                <c:pt idx="1">
                  <c:v>nov.</c:v>
                </c:pt>
                <c:pt idx="2">
                  <c:v>déc.</c:v>
                </c:pt>
              </c:strCache>
            </c:strRef>
          </c:cat>
          <c:val>
            <c:numRef>
              <c:f>'TDB-PR11-Maint '!$M$8:$O$8</c:f>
              <c:numCache>
                <c:formatCode>0.00%</c:formatCode>
                <c:ptCount val="3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EFF1-4B62-8069-3B9F03B82191}"/>
            </c:ext>
          </c:extLst>
        </c:ser>
        <c:ser>
          <c:idx val="1"/>
          <c:order val="1"/>
          <c:tx>
            <c:strRef>
              <c:f>'TDB-PR11-Maint '!$C$10:$C$11</c:f>
              <c:strCache>
                <c:ptCount val="1"/>
                <c:pt idx="0">
                  <c:v>Ligne2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'!$N$7:$P$7</c:f>
              <c:strCache>
                <c:ptCount val="3"/>
                <c:pt idx="0">
                  <c:v>oct.</c:v>
                </c:pt>
                <c:pt idx="1">
                  <c:v>nov.</c:v>
                </c:pt>
                <c:pt idx="2">
                  <c:v>déc.</c:v>
                </c:pt>
              </c:strCache>
            </c:strRef>
          </c:cat>
          <c:val>
            <c:numRef>
              <c:f>'TDB-PR11-Maint '!$M$10:$O$10</c:f>
              <c:numCache>
                <c:formatCode>0.00%</c:formatCode>
                <c:ptCount val="3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EFF1-4B62-8069-3B9F03B82191}"/>
            </c:ext>
          </c:extLst>
        </c:ser>
        <c:ser>
          <c:idx val="2"/>
          <c:order val="2"/>
          <c:tx>
            <c:strRef>
              <c:f>'TDB-PR11-Maint '!$C$12:$C$13</c:f>
              <c:strCache>
                <c:ptCount val="1"/>
                <c:pt idx="0">
                  <c:v>Enveloppeuse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'!$N$7:$P$7</c:f>
              <c:strCache>
                <c:ptCount val="3"/>
                <c:pt idx="0">
                  <c:v>oct.</c:v>
                </c:pt>
                <c:pt idx="1">
                  <c:v>nov.</c:v>
                </c:pt>
                <c:pt idx="2">
                  <c:v>déc.</c:v>
                </c:pt>
              </c:strCache>
            </c:strRef>
          </c:cat>
          <c:val>
            <c:numRef>
              <c:f>'TDB-PR11-Maint '!$M$12:$O$12</c:f>
              <c:numCache>
                <c:formatCode>0.00%</c:formatCode>
                <c:ptCount val="3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EFF1-4B62-8069-3B9F03B82191}"/>
            </c:ext>
          </c:extLst>
        </c:ser>
        <c:ser>
          <c:idx val="3"/>
          <c:order val="3"/>
          <c:tx>
            <c:strRef>
              <c:f>'TDB-PR11-Maint '!$C$14:$C$15</c:f>
              <c:strCache>
                <c:ptCount val="1"/>
                <c:pt idx="0">
                  <c:v>Charge et finition </c:v>
                </c:pt>
              </c:strCache>
            </c:strRef>
          </c:tx>
          <c:dLbls>
            <c:dLbl>
              <c:idx val="8"/>
              <c:layout>
                <c:manualLayout>
                  <c:x val="3.5811352722488712E-2"/>
                  <c:y val="2.6666666666666672E-2"/>
                </c:manualLayout>
              </c:layout>
              <c:dLblPos val="outEnd"/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FF1-4B62-8069-3B9F03B82191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'!$N$7:$P$7</c:f>
              <c:strCache>
                <c:ptCount val="3"/>
                <c:pt idx="0">
                  <c:v>oct.</c:v>
                </c:pt>
                <c:pt idx="1">
                  <c:v>nov.</c:v>
                </c:pt>
                <c:pt idx="2">
                  <c:v>déc.</c:v>
                </c:pt>
              </c:strCache>
            </c:strRef>
          </c:cat>
          <c:val>
            <c:numRef>
              <c:f>'TDB-PR11-Maint '!$M$14:$O$14</c:f>
              <c:numCache>
                <c:formatCode>0.00%</c:formatCode>
                <c:ptCount val="3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EFF1-4B62-8069-3B9F03B82191}"/>
            </c:ext>
          </c:extLst>
        </c:ser>
        <c:axId val="50817280"/>
        <c:axId val="50839552"/>
      </c:barChart>
      <c:lineChart>
        <c:grouping val="standard"/>
        <c:ser>
          <c:idx val="4"/>
          <c:order val="4"/>
          <c:tx>
            <c:v>Cible</c:v>
          </c:tx>
          <c:spPr>
            <a:ln w="57150">
              <a:solidFill>
                <a:srgbClr val="00B050"/>
              </a:solidFill>
            </a:ln>
          </c:spPr>
          <c:marker>
            <c:symbol val="none"/>
          </c:marker>
          <c:dLbls>
            <c:dLbl>
              <c:idx val="11"/>
              <c:dLblPos val="r"/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FF1-4B62-8069-3B9F03B82191}"/>
                </c:ext>
              </c:extLst>
            </c:dLbl>
            <c:delete val="1"/>
            <c:spPr>
              <a:noFill/>
              <a:ln>
                <a:noFill/>
              </a:ln>
              <a:effectLst/>
            </c:spPr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'!$E$7:$P$7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'TDB-PR11-Maint '!$M$40:$O$40</c:f>
              <c:numCache>
                <c:formatCode>0%</c:formatCode>
                <c:ptCount val="3"/>
                <c:pt idx="0">
                  <c:v>0.9</c:v>
                </c:pt>
                <c:pt idx="1">
                  <c:v>0.9</c:v>
                </c:pt>
                <c:pt idx="2">
                  <c:v>0.9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EFF1-4B62-8069-3B9F03B82191}"/>
            </c:ext>
          </c:extLst>
        </c:ser>
        <c:marker val="1"/>
        <c:axId val="50817280"/>
        <c:axId val="50839552"/>
      </c:lineChart>
      <c:catAx>
        <c:axId val="50817280"/>
        <c:scaling>
          <c:orientation val="minMax"/>
        </c:scaling>
        <c:axPos val="b"/>
        <c:numFmt formatCode="General" sourceLinked="0"/>
        <c:majorTickMark val="none"/>
        <c:tickLblPos val="nextTo"/>
        <c:txPr>
          <a:bodyPr/>
          <a:lstStyle/>
          <a:p>
            <a:pPr>
              <a:defRPr sz="1200"/>
            </a:pPr>
            <a:endParaRPr lang="fr-FR"/>
          </a:p>
        </c:txPr>
        <c:crossAx val="50839552"/>
        <c:crosses val="autoZero"/>
        <c:auto val="1"/>
        <c:lblAlgn val="ctr"/>
        <c:lblOffset val="100"/>
      </c:catAx>
      <c:valAx>
        <c:axId val="50839552"/>
        <c:scaling>
          <c:orientation val="minMax"/>
        </c:scaling>
        <c:axPos val="l"/>
        <c:majorGridlines/>
        <c:numFmt formatCode="0.00%" sourceLinked="1"/>
        <c:majorTickMark val="none"/>
        <c:tickLblPos val="nextTo"/>
        <c:crossAx val="50817280"/>
        <c:crosses val="autoZero"/>
        <c:crossBetween val="between"/>
      </c:valAx>
      <c:spPr>
        <a:solidFill>
          <a:schemeClr val="accent6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84842698162729657"/>
          <c:y val="0.38051551644279757"/>
          <c:w val="0.15003223097112947"/>
          <c:h val="0.27511594874170126"/>
        </c:manualLayout>
      </c:layout>
      <c:txPr>
        <a:bodyPr/>
        <a:lstStyle/>
        <a:p>
          <a:pPr>
            <a:defRPr sz="900"/>
          </a:pPr>
          <a:endParaRPr lang="fr-FR"/>
        </a:p>
      </c:txPr>
    </c:legend>
    <c:dispBlanksAs val="gap"/>
  </c:chart>
  <c:printSettings>
    <c:headerFooter/>
    <c:pageMargins b="0.75000000000000466" l="0.70000000000000062" r="0.70000000000000062" t="0.75000000000000466" header="0.30000000000000032" footer="0.30000000000000032"/>
    <c:pageSetup orientation="portrait"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2400"/>
            </a:pPr>
            <a:r>
              <a:rPr lang="en-US" sz="2400"/>
              <a:t>Taux de disponibilité </a:t>
            </a:r>
          </a:p>
        </c:rich>
      </c:tx>
      <c:layout>
        <c:manualLayout>
          <c:xMode val="edge"/>
          <c:yMode val="edge"/>
          <c:x val="0.37234639681999593"/>
          <c:y val="4.909180166912136E-2"/>
        </c:manualLayout>
      </c:layout>
    </c:title>
    <c:plotArea>
      <c:layout>
        <c:manualLayout>
          <c:layoutTarget val="inner"/>
          <c:xMode val="edge"/>
          <c:yMode val="edge"/>
          <c:x val="7.5212007231997433E-2"/>
          <c:y val="0.17052605537709875"/>
          <c:w val="0.88389631133924851"/>
          <c:h val="0.76426039528564049"/>
        </c:manualLayout>
      </c:layout>
      <c:barChart>
        <c:barDir val="col"/>
        <c:grouping val="clustered"/>
        <c:ser>
          <c:idx val="0"/>
          <c:order val="0"/>
          <c:tx>
            <c:strRef>
              <c:f>'TDB-PR11-Maint '!$C$8:$C$9</c:f>
              <c:strCache>
                <c:ptCount val="1"/>
                <c:pt idx="0">
                  <c:v>Ligne 1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600"/>
                </a:pPr>
                <a:endParaRPr lang="fr-FR"/>
              </a:p>
            </c:tx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'!$E$7:$G$7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'TDB-PR11-Maint '!$E$8:$G$8</c:f>
              <c:numCache>
                <c:formatCode>0.00%</c:formatCode>
                <c:ptCount val="3"/>
                <c:pt idx="0">
                  <c:v>0.99429999999999996</c:v>
                </c:pt>
                <c:pt idx="1">
                  <c:v>0.9264</c:v>
                </c:pt>
                <c:pt idx="2">
                  <c:v>0.94389999999999996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F92C-493E-994B-8F7ED8DAA8F5}"/>
            </c:ext>
          </c:extLst>
        </c:ser>
        <c:ser>
          <c:idx val="1"/>
          <c:order val="1"/>
          <c:tx>
            <c:strRef>
              <c:f>'TDB-PR11-Maint '!$C$10:$C$11</c:f>
              <c:strCache>
                <c:ptCount val="1"/>
                <c:pt idx="0">
                  <c:v>Ligne2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600"/>
                </a:pPr>
                <a:endParaRPr lang="fr-FR"/>
              </a:p>
            </c:tx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'!$E$7:$G$7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'TDB-PR11-Maint '!$E$10:$G$10</c:f>
              <c:numCache>
                <c:formatCode>0.00%</c:formatCode>
                <c:ptCount val="3"/>
                <c:pt idx="0">
                  <c:v>0.96779999999999999</c:v>
                </c:pt>
                <c:pt idx="1">
                  <c:v>0.87229999999999996</c:v>
                </c:pt>
                <c:pt idx="2">
                  <c:v>0.98460000000000003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F92C-493E-994B-8F7ED8DAA8F5}"/>
            </c:ext>
          </c:extLst>
        </c:ser>
        <c:ser>
          <c:idx val="2"/>
          <c:order val="2"/>
          <c:tx>
            <c:strRef>
              <c:f>'TDB-PR11-Maint '!$C$12:$C$13</c:f>
              <c:strCache>
                <c:ptCount val="1"/>
                <c:pt idx="0">
                  <c:v>Enveloppeuse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600"/>
                </a:pPr>
                <a:endParaRPr lang="fr-FR"/>
              </a:p>
            </c:tx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'!$E$7:$G$7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'TDB-PR11-Maint '!$E$12:$G$12</c:f>
              <c:numCache>
                <c:formatCode>0.00%</c:formatCode>
                <c:ptCount val="3"/>
                <c:pt idx="0">
                  <c:v>0.99119999999999997</c:v>
                </c:pt>
                <c:pt idx="1">
                  <c:v>0.85189999999999999</c:v>
                </c:pt>
                <c:pt idx="2">
                  <c:v>0.96919999999999995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F92C-493E-994B-8F7ED8DAA8F5}"/>
            </c:ext>
          </c:extLst>
        </c:ser>
        <c:ser>
          <c:idx val="3"/>
          <c:order val="3"/>
          <c:tx>
            <c:strRef>
              <c:f>'TDB-PR11-Maint '!$C$14:$C$15</c:f>
              <c:strCache>
                <c:ptCount val="1"/>
                <c:pt idx="0">
                  <c:v>Charge et finition </c:v>
                </c:pt>
              </c:strCache>
            </c:strRef>
          </c:tx>
          <c:dLbls>
            <c:dLbl>
              <c:idx val="0"/>
              <c:layout>
                <c:manualLayout>
                  <c:x val="2.2938652862534582E-2"/>
                  <c:y val="-3.9273441335297386E-3"/>
                </c:manualLayout>
              </c:layout>
              <c:dLblPos val="outEnd"/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92C-493E-994B-8F7ED8DAA8F5}"/>
                </c:ext>
              </c:extLst>
            </c:dLbl>
            <c:dLbl>
              <c:idx val="8"/>
              <c:layout>
                <c:manualLayout>
                  <c:x val="3.5811352722488712E-2"/>
                  <c:y val="2.6666666666666672E-2"/>
                </c:manualLayout>
              </c:layout>
              <c:dLblPos val="outEnd"/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92C-493E-994B-8F7ED8DAA8F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600"/>
                </a:pPr>
                <a:endParaRPr lang="fr-FR"/>
              </a:p>
            </c:tx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'!$E$7:$G$7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'TDB-PR11-Maint '!$E$14:$G$14</c:f>
              <c:numCache>
                <c:formatCode>0.00%</c:formatCode>
                <c:ptCount val="3"/>
                <c:pt idx="0">
                  <c:v>0.99429999999999996</c:v>
                </c:pt>
                <c:pt idx="1">
                  <c:v>0.94499999999999995</c:v>
                </c:pt>
                <c:pt idx="2">
                  <c:v>0.99609999999999999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F92C-493E-994B-8F7ED8DAA8F5}"/>
            </c:ext>
          </c:extLst>
        </c:ser>
        <c:axId val="51029120"/>
        <c:axId val="51030656"/>
      </c:barChart>
      <c:lineChart>
        <c:grouping val="standard"/>
        <c:ser>
          <c:idx val="4"/>
          <c:order val="4"/>
          <c:tx>
            <c:v>Cible</c:v>
          </c:tx>
          <c:spPr>
            <a:ln w="57150">
              <a:solidFill>
                <a:srgbClr val="00B050"/>
              </a:solidFill>
            </a:ln>
          </c:spPr>
          <c:marker>
            <c:symbol val="none"/>
          </c:marker>
          <c:dLbls>
            <c:dLbl>
              <c:idx val="11"/>
              <c:dLblPos val="r"/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92C-493E-994B-8F7ED8DAA8F5}"/>
                </c:ext>
              </c:extLst>
            </c:dLbl>
            <c:delete val="1"/>
            <c:spPr>
              <a:noFill/>
              <a:ln>
                <a:noFill/>
              </a:ln>
              <a:effectLst/>
            </c:spPr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'!$E$7:$P$7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'TDB-PR11-Maint '!$M$40:$O$40</c:f>
              <c:numCache>
                <c:formatCode>0%</c:formatCode>
                <c:ptCount val="3"/>
                <c:pt idx="0">
                  <c:v>0.9</c:v>
                </c:pt>
                <c:pt idx="1">
                  <c:v>0.9</c:v>
                </c:pt>
                <c:pt idx="2">
                  <c:v>0.9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F92C-493E-994B-8F7ED8DAA8F5}"/>
            </c:ext>
          </c:extLst>
        </c:ser>
        <c:marker val="1"/>
        <c:axId val="51029120"/>
        <c:axId val="51030656"/>
      </c:lineChart>
      <c:catAx>
        <c:axId val="51029120"/>
        <c:scaling>
          <c:orientation val="minMax"/>
        </c:scaling>
        <c:axPos val="b"/>
        <c:numFmt formatCode="General" sourceLinked="0"/>
        <c:majorTickMark val="none"/>
        <c:tickLblPos val="nextTo"/>
        <c:txPr>
          <a:bodyPr/>
          <a:lstStyle/>
          <a:p>
            <a:pPr>
              <a:defRPr sz="1400"/>
            </a:pPr>
            <a:endParaRPr lang="fr-FR"/>
          </a:p>
        </c:txPr>
        <c:crossAx val="51030656"/>
        <c:crosses val="autoZero"/>
        <c:auto val="1"/>
        <c:lblAlgn val="ctr"/>
        <c:lblOffset val="100"/>
      </c:catAx>
      <c:valAx>
        <c:axId val="51030656"/>
        <c:scaling>
          <c:orientation val="minMax"/>
        </c:scaling>
        <c:axPos val="l"/>
        <c:majorGridlines/>
        <c:numFmt formatCode="0.00%" sourceLinked="1"/>
        <c:majorTickMark val="none"/>
        <c:tickLblPos val="nextTo"/>
        <c:txPr>
          <a:bodyPr/>
          <a:lstStyle/>
          <a:p>
            <a:pPr>
              <a:defRPr sz="1200"/>
            </a:pPr>
            <a:endParaRPr lang="fr-FR"/>
          </a:p>
        </c:txPr>
        <c:crossAx val="51029120"/>
        <c:crosses val="autoZero"/>
        <c:crossBetween val="between"/>
      </c:valAx>
      <c:spPr>
        <a:solidFill>
          <a:schemeClr val="accent6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77755233418058078"/>
          <c:y val="0.61423863254206734"/>
          <c:w val="0.19536551402671487"/>
          <c:h val="0.2788930765097663"/>
        </c:manualLayout>
      </c:layout>
      <c:txPr>
        <a:bodyPr/>
        <a:lstStyle/>
        <a:p>
          <a:pPr>
            <a:defRPr sz="1200"/>
          </a:pPr>
          <a:endParaRPr lang="fr-FR"/>
        </a:p>
      </c:txPr>
    </c:legend>
    <c:dispBlanksAs val="gap"/>
  </c:chart>
  <c:printSettings>
    <c:headerFooter/>
    <c:pageMargins b="0.75000000000000444" l="0.70000000000000062" r="0.70000000000000062" t="0.75000000000000444" header="0.30000000000000032" footer="0.30000000000000032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3200"/>
            </a:pPr>
            <a:r>
              <a:rPr lang="en-US" sz="3200"/>
              <a:t>Cout Maintenance </a:t>
            </a:r>
          </a:p>
        </c:rich>
      </c:tx>
    </c:title>
    <c:plotArea>
      <c:layout>
        <c:manualLayout>
          <c:layoutTarget val="inner"/>
          <c:xMode val="edge"/>
          <c:yMode val="edge"/>
          <c:x val="6.5413364331175533E-2"/>
          <c:y val="0.16285581039858324"/>
          <c:w val="0.87929361860070721"/>
          <c:h val="0.74528479836262451"/>
        </c:manualLayout>
      </c:layout>
      <c:barChart>
        <c:barDir val="col"/>
        <c:grouping val="stacked"/>
        <c:ser>
          <c:idx val="2"/>
          <c:order val="0"/>
          <c:tx>
            <c:strRef>
              <c:f>'TDB-PR11-Maint '!$C$20:$C$21</c:f>
              <c:strCache>
                <c:ptCount val="1"/>
                <c:pt idx="0">
                  <c:v>Travaux neuf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800"/>
                </a:pPr>
                <a:endParaRPr lang="fr-FR"/>
              </a:p>
            </c:txPr>
            <c:dLblPos val="in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'!$E$7:$G$7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'TDB-PR11-Maint '!$E$20:$G$20</c:f>
              <c:numCache>
                <c:formatCode>0</c:formatCode>
                <c:ptCount val="3"/>
                <c:pt idx="0">
                  <c:v>0</c:v>
                </c:pt>
                <c:pt idx="1">
                  <c:v>3894.8330000000001</c:v>
                </c:pt>
                <c:pt idx="2">
                  <c:v>2812.5250000000001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3E9F-40E1-99F6-660CBAF36959}"/>
            </c:ext>
          </c:extLst>
        </c:ser>
        <c:ser>
          <c:idx val="3"/>
          <c:order val="1"/>
          <c:tx>
            <c:strRef>
              <c:f>'TDB-PR11-Maint '!$C$18:$C$19</c:f>
              <c:strCache>
                <c:ptCount val="1"/>
                <c:pt idx="0">
                  <c:v>Consommable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800"/>
                </a:pPr>
                <a:endParaRPr lang="fr-FR"/>
              </a:p>
            </c:txPr>
            <c:dLblPos val="in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'!$E$7:$G$7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'TDB-PR11-Maint '!$E$18:$G$18</c:f>
              <c:numCache>
                <c:formatCode>0</c:formatCode>
                <c:ptCount val="3"/>
                <c:pt idx="0">
                  <c:v>3046.098</c:v>
                </c:pt>
                <c:pt idx="1">
                  <c:v>252.69</c:v>
                </c:pt>
                <c:pt idx="2">
                  <c:v>2786.6979999999999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3E9F-40E1-99F6-660CBAF36959}"/>
            </c:ext>
          </c:extLst>
        </c:ser>
        <c:ser>
          <c:idx val="4"/>
          <c:order val="2"/>
          <c:tx>
            <c:strRef>
              <c:f>'TDB-PR11-Maint '!$C$16:$C$17</c:f>
              <c:strCache>
                <c:ptCount val="1"/>
                <c:pt idx="0">
                  <c:v>PDR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800"/>
                </a:pPr>
                <a:endParaRPr lang="fr-FR"/>
              </a:p>
            </c:txPr>
            <c:dLblPos val="in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'!$E$7:$G$7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'TDB-PR11-Maint '!$E$16:$G$16</c:f>
              <c:numCache>
                <c:formatCode>0</c:formatCode>
                <c:ptCount val="3"/>
                <c:pt idx="0">
                  <c:v>23319.26</c:v>
                </c:pt>
                <c:pt idx="1">
                  <c:v>17827.375</c:v>
                </c:pt>
                <c:pt idx="2">
                  <c:v>27413.217000000001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3E9F-40E1-99F6-660CBAF36959}"/>
            </c:ext>
          </c:extLst>
        </c:ser>
        <c:dLbls>
          <c:showVal val="1"/>
        </c:dLbls>
        <c:gapWidth val="300"/>
        <c:axId val="50883968"/>
        <c:axId val="50898048"/>
      </c:barChart>
      <c:catAx>
        <c:axId val="50883968"/>
        <c:scaling>
          <c:orientation val="minMax"/>
        </c:scaling>
        <c:axPos val="b"/>
        <c:numFmt formatCode="General" sourceLinked="0"/>
        <c:majorTickMark val="none"/>
        <c:tickLblPos val="nextTo"/>
        <c:txPr>
          <a:bodyPr/>
          <a:lstStyle/>
          <a:p>
            <a:pPr>
              <a:defRPr sz="1600"/>
            </a:pPr>
            <a:endParaRPr lang="fr-FR"/>
          </a:p>
        </c:txPr>
        <c:crossAx val="50898048"/>
        <c:crosses val="autoZero"/>
        <c:auto val="1"/>
        <c:lblAlgn val="ctr"/>
        <c:lblOffset val="100"/>
      </c:catAx>
      <c:valAx>
        <c:axId val="50898048"/>
        <c:scaling>
          <c:orientation val="minMax"/>
        </c:scaling>
        <c:axPos val="l"/>
        <c:majorGridlines/>
        <c:numFmt formatCode="0" sourceLinked="1"/>
        <c:majorTickMark val="none"/>
        <c:tickLblPos val="nextTo"/>
        <c:txPr>
          <a:bodyPr/>
          <a:lstStyle/>
          <a:p>
            <a:pPr>
              <a:defRPr sz="1600"/>
            </a:pPr>
            <a:endParaRPr lang="fr-FR"/>
          </a:p>
        </c:txPr>
        <c:crossAx val="50883968"/>
        <c:crosses val="autoZero"/>
        <c:crossBetween val="between"/>
      </c:valAx>
      <c:spPr>
        <a:solidFill>
          <a:schemeClr val="accent6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78196123969352438"/>
          <c:y val="0.64175843322471204"/>
          <c:w val="0.15287096688671495"/>
          <c:h val="0.24110551181102371"/>
        </c:manualLayout>
      </c:layout>
      <c:txPr>
        <a:bodyPr/>
        <a:lstStyle/>
        <a:p>
          <a:pPr>
            <a:defRPr sz="1400"/>
          </a:pPr>
          <a:endParaRPr lang="fr-FR"/>
        </a:p>
      </c:txPr>
    </c:legend>
    <c:dispBlanksAs val="gap"/>
  </c:chart>
  <c:printSettings>
    <c:headerFooter/>
    <c:pageMargins b="0.75000000000000411" l="0.70000000000000062" r="0.70000000000000062" t="0.75000000000000411" header="0.30000000000000032" footer="0.30000000000000032"/>
    <c:pageSetup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2800"/>
            </a:pPr>
            <a:r>
              <a:rPr lang="en-US" sz="2800"/>
              <a:t>MTTR</a:t>
            </a:r>
          </a:p>
        </c:rich>
      </c:tx>
      <c:layout>
        <c:manualLayout>
          <c:xMode val="edge"/>
          <c:yMode val="edge"/>
          <c:x val="0.45003164129362494"/>
          <c:y val="4.4536651865332677E-2"/>
        </c:manualLayout>
      </c:layout>
      <c:overlay val="1"/>
    </c:title>
    <c:plotArea>
      <c:layout>
        <c:manualLayout>
          <c:layoutTarget val="inner"/>
          <c:xMode val="edge"/>
          <c:yMode val="edge"/>
          <c:x val="7.7677450318710164E-2"/>
          <c:y val="0.14948214135149665"/>
          <c:w val="0.89060149802676103"/>
          <c:h val="0.79012853725991794"/>
        </c:manualLayout>
      </c:layout>
      <c:barChart>
        <c:barDir val="col"/>
        <c:grouping val="clustered"/>
        <c:ser>
          <c:idx val="0"/>
          <c:order val="0"/>
          <c:tx>
            <c:strRef>
              <c:f>'TDB-PR11-Maint '!$C$32:$C$33</c:f>
              <c:strCache>
                <c:ptCount val="1"/>
                <c:pt idx="0">
                  <c:v>Ligne 1</c:v>
                </c:pt>
              </c:strCache>
            </c:strRef>
          </c:tx>
          <c:dLbls>
            <c:dLbl>
              <c:idx val="0"/>
              <c:layout>
                <c:manualLayout>
                  <c:x val="-1.2190476190476191E-2"/>
                  <c:y val="0"/>
                </c:manualLayout>
              </c:layout>
              <c:dLblPos val="outEnd"/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527-45A1-9F13-0FCFD054F7C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800"/>
                </a:pPr>
                <a:endParaRPr lang="fr-FR"/>
              </a:p>
            </c:tx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'!$E$7:$G$7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'TDB-PR11-Maint '!$E$32:$G$32</c:f>
              <c:numCache>
                <c:formatCode>[h]:mm:ss</c:formatCode>
                <c:ptCount val="3"/>
                <c:pt idx="0">
                  <c:v>2.7777777777777776E-2</c:v>
                </c:pt>
                <c:pt idx="1">
                  <c:v>3.6111111111111115E-2</c:v>
                </c:pt>
                <c:pt idx="2">
                  <c:v>6.5104166666666671E-2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5527-45A1-9F13-0FCFD054F7C1}"/>
            </c:ext>
          </c:extLst>
        </c:ser>
        <c:ser>
          <c:idx val="1"/>
          <c:order val="1"/>
          <c:tx>
            <c:strRef>
              <c:f>'TDB-PR11-Maint '!$C$34:$C$35</c:f>
              <c:strCache>
                <c:ptCount val="1"/>
                <c:pt idx="0">
                  <c:v>Ligne2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800"/>
                </a:pPr>
                <a:endParaRPr lang="fr-FR"/>
              </a:p>
            </c:tx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'!$E$7:$G$7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'TDB-PR11-Maint '!$E$34:$G$34</c:f>
              <c:numCache>
                <c:formatCode>[h]:mm:ss</c:formatCode>
                <c:ptCount val="3"/>
                <c:pt idx="0">
                  <c:v>8.1018518518518517E-2</c:v>
                </c:pt>
                <c:pt idx="1">
                  <c:v>5.6250000000000001E-2</c:v>
                </c:pt>
                <c:pt idx="2">
                  <c:v>3.9930555555555559E-2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5527-45A1-9F13-0FCFD054F7C1}"/>
            </c:ext>
          </c:extLst>
        </c:ser>
        <c:ser>
          <c:idx val="2"/>
          <c:order val="2"/>
          <c:tx>
            <c:strRef>
              <c:f>'TDB-PR11-Maint '!$C$36:$C$37</c:f>
              <c:strCache>
                <c:ptCount val="1"/>
                <c:pt idx="0">
                  <c:v>Enveloppeuse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800"/>
                </a:pPr>
                <a:endParaRPr lang="fr-FR"/>
              </a:p>
            </c:tx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'!$E$7:$G$7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'TDB-PR11-Maint '!$E$36:$G$36</c:f>
              <c:numCache>
                <c:formatCode>[h]:mm:ss</c:formatCode>
                <c:ptCount val="3"/>
                <c:pt idx="0">
                  <c:v>8.5069444444444434E-2</c:v>
                </c:pt>
                <c:pt idx="1">
                  <c:v>7.4999999999999997E-2</c:v>
                </c:pt>
                <c:pt idx="2">
                  <c:v>6.3460648148148155E-2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5527-45A1-9F13-0FCFD054F7C1}"/>
            </c:ext>
          </c:extLst>
        </c:ser>
        <c:ser>
          <c:idx val="3"/>
          <c:order val="3"/>
          <c:tx>
            <c:strRef>
              <c:f>'TDB-PR11-Maint '!$C$38:$C$39</c:f>
              <c:strCache>
                <c:ptCount val="1"/>
                <c:pt idx="0">
                  <c:v>Charge et finition 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800"/>
                </a:pPr>
                <a:endParaRPr lang="fr-FR"/>
              </a:p>
            </c:tx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'!$E$7:$G$7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'TDB-PR11-Maint '!$E$38:$G$38</c:f>
              <c:numCache>
                <c:formatCode>[h]:mm:ss</c:formatCode>
                <c:ptCount val="3"/>
                <c:pt idx="0">
                  <c:v>4.1666666666666664E-2</c:v>
                </c:pt>
                <c:pt idx="1">
                  <c:v>2.8703703703703703E-2</c:v>
                </c:pt>
                <c:pt idx="2">
                  <c:v>4.0509259259259259E-2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5527-45A1-9F13-0FCFD054F7C1}"/>
            </c:ext>
          </c:extLst>
        </c:ser>
        <c:axId val="51190400"/>
        <c:axId val="51216768"/>
      </c:barChart>
      <c:catAx>
        <c:axId val="51190400"/>
        <c:scaling>
          <c:orientation val="minMax"/>
        </c:scaling>
        <c:axPos val="b"/>
        <c:numFmt formatCode="General" sourceLinked="0"/>
        <c:tickLblPos val="nextTo"/>
        <c:txPr>
          <a:bodyPr/>
          <a:lstStyle/>
          <a:p>
            <a:pPr>
              <a:defRPr sz="1600"/>
            </a:pPr>
            <a:endParaRPr lang="fr-FR"/>
          </a:p>
        </c:txPr>
        <c:crossAx val="51216768"/>
        <c:crosses val="autoZero"/>
        <c:auto val="1"/>
        <c:lblAlgn val="ctr"/>
        <c:lblOffset val="100"/>
      </c:catAx>
      <c:valAx>
        <c:axId val="51216768"/>
        <c:scaling>
          <c:orientation val="minMax"/>
        </c:scaling>
        <c:axPos val="l"/>
        <c:majorGridlines/>
        <c:numFmt formatCode="[h]:mm:ss" sourceLinked="1"/>
        <c:tickLblPos val="nextTo"/>
        <c:txPr>
          <a:bodyPr/>
          <a:lstStyle/>
          <a:p>
            <a:pPr>
              <a:defRPr sz="1400"/>
            </a:pPr>
            <a:endParaRPr lang="fr-FR"/>
          </a:p>
        </c:txPr>
        <c:crossAx val="51190400"/>
        <c:crosses val="autoZero"/>
        <c:crossBetween val="between"/>
      </c:valAx>
      <c:spPr>
        <a:solidFill>
          <a:schemeClr val="accent6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76793313732956936"/>
          <c:y val="0.53530981942453781"/>
          <c:w val="0.19011599266193091"/>
          <c:h val="0.29057779177796478"/>
        </c:manualLayout>
      </c:layout>
      <c:txPr>
        <a:bodyPr/>
        <a:lstStyle/>
        <a:p>
          <a:pPr>
            <a:defRPr sz="1600"/>
          </a:pPr>
          <a:endParaRPr lang="fr-FR"/>
        </a:p>
      </c:txPr>
    </c:legend>
    <c:plotVisOnly val="1"/>
    <c:dispBlanksAs val="gap"/>
  </c:chart>
  <c:printSettings>
    <c:headerFooter/>
    <c:pageMargins b="0.75000000000000422" l="0.70000000000000062" r="0.70000000000000062" t="0.75000000000000422" header="0.30000000000000032" footer="0.30000000000000032"/>
    <c:pageSetup/>
  </c:printSettings>
  <c:userShapes r:id="rId1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2800"/>
            </a:pPr>
            <a:r>
              <a:rPr lang="en-US" sz="2800"/>
              <a:t>MTBF</a:t>
            </a:r>
          </a:p>
        </c:rich>
      </c:tx>
      <c:overlay val="1"/>
    </c:title>
    <c:plotArea>
      <c:layout>
        <c:manualLayout>
          <c:layoutTarget val="inner"/>
          <c:xMode val="edge"/>
          <c:yMode val="edge"/>
          <c:x val="7.5883470955583204E-2"/>
          <c:y val="0.11507380941544157"/>
          <c:w val="0.78466510144649781"/>
          <c:h val="0.80172773201037983"/>
        </c:manualLayout>
      </c:layout>
      <c:barChart>
        <c:barDir val="col"/>
        <c:grouping val="clustered"/>
        <c:ser>
          <c:idx val="0"/>
          <c:order val="0"/>
          <c:tx>
            <c:strRef>
              <c:f>'TDB-PR11-Maint '!$C$24:$C$25</c:f>
              <c:strCache>
                <c:ptCount val="1"/>
                <c:pt idx="0">
                  <c:v>Ligne 1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/>
                </a:pPr>
                <a:endParaRPr lang="fr-FR"/>
              </a:p>
            </c:tx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'!$M$7:$P$7</c:f>
              <c:strCache>
                <c:ptCount val="4"/>
                <c:pt idx="0">
                  <c:v>sept.</c:v>
                </c:pt>
                <c:pt idx="1">
                  <c:v>oct.</c:v>
                </c:pt>
                <c:pt idx="2">
                  <c:v>nov.</c:v>
                </c:pt>
                <c:pt idx="3">
                  <c:v>déc.</c:v>
                </c:pt>
              </c:strCache>
            </c:strRef>
          </c:cat>
          <c:val>
            <c:numRef>
              <c:f>'TDB-PR11-Maint '!$M$24:$P$24</c:f>
              <c:numCache>
                <c:formatCode>[h]:mm:ss;@</c:formatCode>
                <c:ptCount val="4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F16-4322-91BA-AFAF5F9D74C6}"/>
            </c:ext>
          </c:extLst>
        </c:ser>
        <c:ser>
          <c:idx val="1"/>
          <c:order val="1"/>
          <c:tx>
            <c:strRef>
              <c:f>'TDB-PR11-Maint '!$C$26:$C$27</c:f>
              <c:strCache>
                <c:ptCount val="1"/>
                <c:pt idx="0">
                  <c:v>Ligne2</c:v>
                </c:pt>
              </c:strCache>
            </c:strRef>
          </c:tx>
          <c:dLbls>
            <c:dLbl>
              <c:idx val="0"/>
              <c:layout>
                <c:manualLayout>
                  <c:x val="1.1673506276635338E-2"/>
                  <c:y val="-7.4202885002326524E-2"/>
                </c:manualLayout>
              </c:layout>
              <c:dLblPos val="outEnd"/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F16-4322-91BA-AFAF5F9D74C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/>
                </a:pPr>
                <a:endParaRPr lang="fr-FR"/>
              </a:p>
            </c:tx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'!$M$7:$P$7</c:f>
              <c:strCache>
                <c:ptCount val="4"/>
                <c:pt idx="0">
                  <c:v>sept.</c:v>
                </c:pt>
                <c:pt idx="1">
                  <c:v>oct.</c:v>
                </c:pt>
                <c:pt idx="2">
                  <c:v>nov.</c:v>
                </c:pt>
                <c:pt idx="3">
                  <c:v>déc.</c:v>
                </c:pt>
              </c:strCache>
            </c:strRef>
          </c:cat>
          <c:val>
            <c:numRef>
              <c:f>'TDB-PR11-Maint '!$M$26:$P$26</c:f>
              <c:numCache>
                <c:formatCode>[h]:mm:ss;@</c:formatCode>
                <c:ptCount val="4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8F16-4322-91BA-AFAF5F9D74C6}"/>
            </c:ext>
          </c:extLst>
        </c:ser>
        <c:ser>
          <c:idx val="2"/>
          <c:order val="2"/>
          <c:tx>
            <c:strRef>
              <c:f>'TDB-PR11-Maint '!$C$28:$C$29</c:f>
              <c:strCache>
                <c:ptCount val="1"/>
                <c:pt idx="0">
                  <c:v>Enveloppeuse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/>
                </a:pPr>
                <a:endParaRPr lang="fr-FR"/>
              </a:p>
            </c:tx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'!$M$7:$P$7</c:f>
              <c:strCache>
                <c:ptCount val="4"/>
                <c:pt idx="0">
                  <c:v>sept.</c:v>
                </c:pt>
                <c:pt idx="1">
                  <c:v>oct.</c:v>
                </c:pt>
                <c:pt idx="2">
                  <c:v>nov.</c:v>
                </c:pt>
                <c:pt idx="3">
                  <c:v>déc.</c:v>
                </c:pt>
              </c:strCache>
            </c:strRef>
          </c:cat>
          <c:val>
            <c:numRef>
              <c:f>'TDB-PR11-Maint '!$M$28:$P$28</c:f>
              <c:numCache>
                <c:formatCode>[h]:mm:ss;@</c:formatCode>
                <c:ptCount val="4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8F16-4322-91BA-AFAF5F9D74C6}"/>
            </c:ext>
          </c:extLst>
        </c:ser>
        <c:ser>
          <c:idx val="3"/>
          <c:order val="3"/>
          <c:tx>
            <c:strRef>
              <c:f>'TDB-PR11-Maint '!$C$30:$C$31</c:f>
              <c:strCache>
                <c:ptCount val="1"/>
                <c:pt idx="0">
                  <c:v>Charge et finition 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/>
                </a:pPr>
                <a:endParaRPr lang="fr-FR"/>
              </a:p>
            </c:tx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'!$M$7:$P$7</c:f>
              <c:strCache>
                <c:ptCount val="4"/>
                <c:pt idx="0">
                  <c:v>sept.</c:v>
                </c:pt>
                <c:pt idx="1">
                  <c:v>oct.</c:v>
                </c:pt>
                <c:pt idx="2">
                  <c:v>nov.</c:v>
                </c:pt>
                <c:pt idx="3">
                  <c:v>déc.</c:v>
                </c:pt>
              </c:strCache>
            </c:strRef>
          </c:cat>
          <c:val>
            <c:numRef>
              <c:f>'TDB-PR11-Maint '!$M$30:$P$30</c:f>
              <c:numCache>
                <c:formatCode>[h]:mm:ss;@</c:formatCode>
                <c:ptCount val="4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8F16-4322-91BA-AFAF5F9D74C6}"/>
            </c:ext>
          </c:extLst>
        </c:ser>
        <c:axId val="51292800"/>
        <c:axId val="51310976"/>
      </c:barChart>
      <c:catAx>
        <c:axId val="51292800"/>
        <c:scaling>
          <c:orientation val="minMax"/>
        </c:scaling>
        <c:axPos val="b"/>
        <c:numFmt formatCode="General" sourceLinked="0"/>
        <c:tickLblPos val="nextTo"/>
        <c:txPr>
          <a:bodyPr/>
          <a:lstStyle/>
          <a:p>
            <a:pPr>
              <a:defRPr sz="1100"/>
            </a:pPr>
            <a:endParaRPr lang="fr-FR"/>
          </a:p>
        </c:txPr>
        <c:crossAx val="51310976"/>
        <c:crosses val="autoZero"/>
        <c:auto val="1"/>
        <c:lblAlgn val="ctr"/>
        <c:lblOffset val="100"/>
      </c:catAx>
      <c:valAx>
        <c:axId val="51310976"/>
        <c:scaling>
          <c:orientation val="minMax"/>
        </c:scaling>
        <c:axPos val="l"/>
        <c:majorGridlines/>
        <c:numFmt formatCode="[h]:mm:ss;@" sourceLinked="0"/>
        <c:tickLblPos val="nextTo"/>
        <c:crossAx val="51292800"/>
        <c:crosses val="autoZero"/>
        <c:crossBetween val="between"/>
      </c:valAx>
      <c:spPr>
        <a:solidFill>
          <a:schemeClr val="accent6">
            <a:lumMod val="40000"/>
            <a:lumOff val="60000"/>
          </a:schemeClr>
        </a:solidFill>
      </c:spPr>
    </c:plotArea>
    <c:legend>
      <c:legendPos val="r"/>
      <c:txPr>
        <a:bodyPr/>
        <a:lstStyle/>
        <a:p>
          <a:pPr>
            <a:defRPr sz="1100"/>
          </a:pPr>
          <a:endParaRPr lang="fr-FR"/>
        </a:p>
      </c:txPr>
    </c:legend>
    <c:plotVisOnly val="1"/>
    <c:dispBlanksAs val="gap"/>
  </c:chart>
  <c:printSettings>
    <c:headerFooter/>
    <c:pageMargins b="0.75000000000000488" l="0.70000000000000062" r="0.70000000000000062" t="0.75000000000000488" header="0.30000000000000032" footer="0.30000000000000032"/>
    <c:pageSetup/>
  </c:printSettings>
  <c:userShapes r:id="rId1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2800"/>
            </a:pPr>
            <a:r>
              <a:rPr lang="en-US" sz="2800"/>
              <a:t>MTTR</a:t>
            </a:r>
          </a:p>
        </c:rich>
      </c:tx>
      <c:overlay val="1"/>
    </c:title>
    <c:plotArea>
      <c:layout>
        <c:manualLayout>
          <c:layoutTarget val="inner"/>
          <c:xMode val="edge"/>
          <c:yMode val="edge"/>
          <c:x val="7.7677450318710164E-2"/>
          <c:y val="0.10599122554936109"/>
          <c:w val="0.79822576394818301"/>
          <c:h val="0.81539230223959458"/>
        </c:manualLayout>
      </c:layout>
      <c:barChart>
        <c:barDir val="col"/>
        <c:grouping val="clustered"/>
        <c:ser>
          <c:idx val="0"/>
          <c:order val="0"/>
          <c:tx>
            <c:strRef>
              <c:f>'TDB-PR11-Maint '!$C$32:$C$33</c:f>
              <c:strCache>
                <c:ptCount val="1"/>
                <c:pt idx="0">
                  <c:v>Ligne 1</c:v>
                </c:pt>
              </c:strCache>
            </c:strRef>
          </c:tx>
          <c:dLbls>
            <c:dLbl>
              <c:idx val="0"/>
              <c:layout>
                <c:manualLayout>
                  <c:x val="-1.2190476190476191E-2"/>
                  <c:y val="0"/>
                </c:manualLayout>
              </c:layout>
              <c:dLblPos val="outEnd"/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7D7-4CDF-82D1-BF0E172D48A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/>
                </a:pPr>
                <a:endParaRPr lang="fr-FR"/>
              </a:p>
            </c:tx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'!$M$7:$P$7</c:f>
              <c:strCache>
                <c:ptCount val="4"/>
                <c:pt idx="0">
                  <c:v>sept.</c:v>
                </c:pt>
                <c:pt idx="1">
                  <c:v>oct.</c:v>
                </c:pt>
                <c:pt idx="2">
                  <c:v>nov.</c:v>
                </c:pt>
                <c:pt idx="3">
                  <c:v>déc.</c:v>
                </c:pt>
              </c:strCache>
            </c:strRef>
          </c:cat>
          <c:val>
            <c:numRef>
              <c:f>'TDB-PR11-Maint '!$M$32:$P$32</c:f>
              <c:numCache>
                <c:formatCode>[h]:mm:ss;@</c:formatCode>
                <c:ptCount val="4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7D7-4CDF-82D1-BF0E172D48A5}"/>
            </c:ext>
          </c:extLst>
        </c:ser>
        <c:ser>
          <c:idx val="1"/>
          <c:order val="1"/>
          <c:tx>
            <c:strRef>
              <c:f>'TDB-PR11-Maint '!$C$34:$C$35</c:f>
              <c:strCache>
                <c:ptCount val="1"/>
                <c:pt idx="0">
                  <c:v>Ligne2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/>
                </a:pPr>
                <a:endParaRPr lang="fr-FR"/>
              </a:p>
            </c:tx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'!$M$7:$P$7</c:f>
              <c:strCache>
                <c:ptCount val="4"/>
                <c:pt idx="0">
                  <c:v>sept.</c:v>
                </c:pt>
                <c:pt idx="1">
                  <c:v>oct.</c:v>
                </c:pt>
                <c:pt idx="2">
                  <c:v>nov.</c:v>
                </c:pt>
                <c:pt idx="3">
                  <c:v>déc.</c:v>
                </c:pt>
              </c:strCache>
            </c:strRef>
          </c:cat>
          <c:val>
            <c:numRef>
              <c:f>'TDB-PR11-Maint '!$M$34:$P$34</c:f>
              <c:numCache>
                <c:formatCode>[h]:mm:ss;@</c:formatCode>
                <c:ptCount val="4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D7D7-4CDF-82D1-BF0E172D48A5}"/>
            </c:ext>
          </c:extLst>
        </c:ser>
        <c:ser>
          <c:idx val="2"/>
          <c:order val="2"/>
          <c:tx>
            <c:strRef>
              <c:f>'TDB-PR11-Maint '!$C$36:$C$37</c:f>
              <c:strCache>
                <c:ptCount val="1"/>
                <c:pt idx="0">
                  <c:v>Enveloppeuse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/>
                </a:pPr>
                <a:endParaRPr lang="fr-FR"/>
              </a:p>
            </c:tx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'!$M$7:$P$7</c:f>
              <c:strCache>
                <c:ptCount val="4"/>
                <c:pt idx="0">
                  <c:v>sept.</c:v>
                </c:pt>
                <c:pt idx="1">
                  <c:v>oct.</c:v>
                </c:pt>
                <c:pt idx="2">
                  <c:v>nov.</c:v>
                </c:pt>
                <c:pt idx="3">
                  <c:v>déc.</c:v>
                </c:pt>
              </c:strCache>
            </c:strRef>
          </c:cat>
          <c:val>
            <c:numRef>
              <c:f>'TDB-PR11-Maint '!$M$36:$P$36</c:f>
              <c:numCache>
                <c:formatCode>[h]:mm:ss;@</c:formatCode>
                <c:ptCount val="4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D7D7-4CDF-82D1-BF0E172D48A5}"/>
            </c:ext>
          </c:extLst>
        </c:ser>
        <c:ser>
          <c:idx val="3"/>
          <c:order val="3"/>
          <c:tx>
            <c:strRef>
              <c:f>'TDB-PR11-Maint '!$C$38:$C$39</c:f>
              <c:strCache>
                <c:ptCount val="1"/>
                <c:pt idx="0">
                  <c:v>Charge et finition 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/>
                </a:pPr>
                <a:endParaRPr lang="fr-FR"/>
              </a:p>
            </c:tx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'!$M$7:$P$7</c:f>
              <c:strCache>
                <c:ptCount val="4"/>
                <c:pt idx="0">
                  <c:v>sept.</c:v>
                </c:pt>
                <c:pt idx="1">
                  <c:v>oct.</c:v>
                </c:pt>
                <c:pt idx="2">
                  <c:v>nov.</c:v>
                </c:pt>
                <c:pt idx="3">
                  <c:v>déc.</c:v>
                </c:pt>
              </c:strCache>
            </c:strRef>
          </c:cat>
          <c:val>
            <c:numRef>
              <c:f>'TDB-PR11-Maint '!$M$38:$P$38</c:f>
              <c:numCache>
                <c:formatCode>[h]:mm:ss;@</c:formatCode>
                <c:ptCount val="4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D7D7-4CDF-82D1-BF0E172D48A5}"/>
            </c:ext>
          </c:extLst>
        </c:ser>
        <c:axId val="51317376"/>
        <c:axId val="51351936"/>
      </c:barChart>
      <c:catAx>
        <c:axId val="51317376"/>
        <c:scaling>
          <c:orientation val="minMax"/>
        </c:scaling>
        <c:axPos val="b"/>
        <c:numFmt formatCode="General" sourceLinked="0"/>
        <c:tickLblPos val="nextTo"/>
        <c:txPr>
          <a:bodyPr/>
          <a:lstStyle/>
          <a:p>
            <a:pPr>
              <a:defRPr sz="1200"/>
            </a:pPr>
            <a:endParaRPr lang="fr-FR"/>
          </a:p>
        </c:txPr>
        <c:crossAx val="51351936"/>
        <c:crosses val="autoZero"/>
        <c:auto val="1"/>
        <c:lblAlgn val="ctr"/>
        <c:lblOffset val="100"/>
      </c:catAx>
      <c:valAx>
        <c:axId val="51351936"/>
        <c:scaling>
          <c:orientation val="minMax"/>
        </c:scaling>
        <c:axPos val="l"/>
        <c:majorGridlines/>
        <c:numFmt formatCode="[h]:mm:ss;@" sourceLinked="1"/>
        <c:tickLblPos val="nextTo"/>
        <c:crossAx val="51317376"/>
        <c:crosses val="autoZero"/>
        <c:crossBetween val="between"/>
      </c:valAx>
      <c:spPr>
        <a:solidFill>
          <a:schemeClr val="accent6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86583636382801543"/>
          <c:y val="0.41886683142709458"/>
          <c:w val="0.13239814902655239"/>
          <c:h val="0.22721045270800999"/>
        </c:manualLayout>
      </c:layout>
      <c:txPr>
        <a:bodyPr/>
        <a:lstStyle/>
        <a:p>
          <a:pPr>
            <a:defRPr sz="1050"/>
          </a:pPr>
          <a:endParaRPr lang="fr-FR"/>
        </a:p>
      </c:txPr>
    </c:legend>
    <c:plotVisOnly val="1"/>
    <c:dispBlanksAs val="gap"/>
  </c:chart>
  <c:printSettings>
    <c:headerFooter/>
    <c:pageMargins b="0.75000000000000444" l="0.70000000000000062" r="0.70000000000000062" t="0.75000000000000444" header="0.30000000000000032" footer="0.30000000000000032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image" Target="../media/image2.emf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image" Target="../media/image2.e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200025</xdr:colOff>
      <xdr:row>77</xdr:row>
      <xdr:rowOff>57150</xdr:rowOff>
    </xdr:from>
    <xdr:to>
      <xdr:col>13</xdr:col>
      <xdr:colOff>295275</xdr:colOff>
      <xdr:row>77</xdr:row>
      <xdr:rowOff>104775</xdr:rowOff>
    </xdr:to>
    <xdr:sp macro="" textlink="">
      <xdr:nvSpPr>
        <xdr:cNvPr id="2" name="Flèche droi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8467725" y="7267575"/>
          <a:ext cx="95250" cy="47625"/>
        </a:xfrm>
        <a:prstGeom prst="rightArrow">
          <a:avLst/>
        </a:prstGeom>
        <a:ln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228601</xdr:colOff>
      <xdr:row>76</xdr:row>
      <xdr:rowOff>38099</xdr:rowOff>
    </xdr:from>
    <xdr:to>
      <xdr:col>13</xdr:col>
      <xdr:colOff>274320</xdr:colOff>
      <xdr:row>76</xdr:row>
      <xdr:rowOff>133346</xdr:rowOff>
    </xdr:to>
    <xdr:sp macro="" textlink="">
      <xdr:nvSpPr>
        <xdr:cNvPr id="3" name="Flèche droit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 rot="16200000">
          <a:off x="8471537" y="7082788"/>
          <a:ext cx="95247" cy="45719"/>
        </a:xfrm>
        <a:prstGeom prst="rightArrow">
          <a:avLst/>
        </a:prstGeom>
        <a:solidFill>
          <a:srgbClr val="92D050"/>
        </a:solidFill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226695</xdr:colOff>
      <xdr:row>78</xdr:row>
      <xdr:rowOff>38098</xdr:rowOff>
    </xdr:from>
    <xdr:to>
      <xdr:col>13</xdr:col>
      <xdr:colOff>285752</xdr:colOff>
      <xdr:row>78</xdr:row>
      <xdr:rowOff>133352</xdr:rowOff>
    </xdr:to>
    <xdr:sp macro="" textlink="">
      <xdr:nvSpPr>
        <xdr:cNvPr id="4" name="Flèche droit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 rot="16200000" flipH="1" flipV="1">
          <a:off x="8476297" y="7447596"/>
          <a:ext cx="95254" cy="59057"/>
        </a:xfrm>
        <a:prstGeom prst="rightArrow">
          <a:avLst/>
        </a:prstGeom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71439</xdr:colOff>
      <xdr:row>44</xdr:row>
      <xdr:rowOff>154781</xdr:rowOff>
    </xdr:from>
    <xdr:to>
      <xdr:col>6</xdr:col>
      <xdr:colOff>0</xdr:colOff>
      <xdr:row>58</xdr:row>
      <xdr:rowOff>11906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71437</xdr:colOff>
      <xdr:row>59</xdr:row>
      <xdr:rowOff>47625</xdr:rowOff>
    </xdr:from>
    <xdr:to>
      <xdr:col>6</xdr:col>
      <xdr:colOff>23813</xdr:colOff>
      <xdr:row>73</xdr:row>
      <xdr:rowOff>119062</xdr:rowOff>
    </xdr:to>
    <xdr:graphicFrame macro="">
      <xdr:nvGraphicFramePr>
        <xdr:cNvPr id="13" name="Graphique 12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95250</xdr:colOff>
      <xdr:row>44</xdr:row>
      <xdr:rowOff>107156</xdr:rowOff>
    </xdr:from>
    <xdr:to>
      <xdr:col>16</xdr:col>
      <xdr:colOff>666750</xdr:colOff>
      <xdr:row>57</xdr:row>
      <xdr:rowOff>178594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130968</xdr:colOff>
      <xdr:row>58</xdr:row>
      <xdr:rowOff>166688</xdr:rowOff>
    </xdr:from>
    <xdr:to>
      <xdr:col>16</xdr:col>
      <xdr:colOff>654844</xdr:colOff>
      <xdr:row>73</xdr:row>
      <xdr:rowOff>166688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2</xdr:row>
      <xdr:rowOff>19049</xdr:rowOff>
    </xdr:from>
    <xdr:to>
      <xdr:col>9</xdr:col>
      <xdr:colOff>0</xdr:colOff>
      <xdr:row>4</xdr:row>
      <xdr:rowOff>104774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/>
      </xdr:nvSpPr>
      <xdr:spPr>
        <a:xfrm>
          <a:off x="3228975" y="400049"/>
          <a:ext cx="3733800" cy="466725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409574</xdr:colOff>
      <xdr:row>2</xdr:row>
      <xdr:rowOff>57150</xdr:rowOff>
    </xdr:from>
    <xdr:to>
      <xdr:col>10</xdr:col>
      <xdr:colOff>333375</xdr:colOff>
      <xdr:row>16</xdr:row>
      <xdr:rowOff>85725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0.13774</cdr:x>
      <cdr:y>0.03803</cdr:y>
    </cdr:from>
    <cdr:to>
      <cdr:x>0.78925</cdr:x>
      <cdr:y>0.18076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695327" y="108308"/>
          <a:ext cx="3289006" cy="40649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fr-FR" sz="1400"/>
            <a:t>Taux</a:t>
          </a:r>
          <a:r>
            <a:rPr lang="fr-FR" sz="1400" baseline="0"/>
            <a:t> de réalisation des Actions</a:t>
          </a:r>
          <a:endParaRPr lang="fr-FR" sz="1400"/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178594</xdr:colOff>
      <xdr:row>0</xdr:row>
      <xdr:rowOff>35719</xdr:rowOff>
    </xdr:from>
    <xdr:to>
      <xdr:col>3</xdr:col>
      <xdr:colOff>1550195</xdr:colOff>
      <xdr:row>0</xdr:row>
      <xdr:rowOff>821532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35719"/>
          <a:ext cx="3990976" cy="7858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15</xdr:col>
      <xdr:colOff>726281</xdr:colOff>
      <xdr:row>0</xdr:row>
      <xdr:rowOff>35718</xdr:rowOff>
    </xdr:from>
    <xdr:to>
      <xdr:col>17</xdr:col>
      <xdr:colOff>15346</xdr:colOff>
      <xdr:row>0</xdr:row>
      <xdr:rowOff>584992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/>
      </xdr:nvSpPr>
      <xdr:spPr>
        <a:xfrm>
          <a:off x="17099756" y="35718"/>
          <a:ext cx="1803665" cy="549274"/>
        </a:xfrm>
        <a:prstGeom prst="roundRect">
          <a:avLst/>
        </a:prstGeom>
        <a:solidFill>
          <a:schemeClr val="bg2">
            <a:lumMod val="7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en-US" sz="1600" b="1" cap="none" spc="0">
              <a:ln w="11430"/>
              <a:solidFill>
                <a:srgbClr val="002060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  <a:latin typeface="+mn-lt"/>
              <a:ea typeface="+mn-ea"/>
              <a:cs typeface="+mn-cs"/>
            </a:rPr>
            <a:t>Code: PR11F01.00</a:t>
          </a:r>
        </a:p>
      </xdr:txBody>
    </xdr:sp>
    <xdr:clientData/>
  </xdr:twoCellAnchor>
  <xdr:twoCellAnchor>
    <xdr:from>
      <xdr:col>14</xdr:col>
      <xdr:colOff>178594</xdr:colOff>
      <xdr:row>1</xdr:row>
      <xdr:rowOff>35719</xdr:rowOff>
    </xdr:from>
    <xdr:to>
      <xdr:col>17</xdr:col>
      <xdr:colOff>1143000</xdr:colOff>
      <xdr:row>6</xdr:row>
      <xdr:rowOff>321469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0.20388</cdr:x>
      <cdr:y>0.82899</cdr:y>
    </cdr:from>
    <cdr:to>
      <cdr:x>0.85539</cdr:x>
      <cdr:y>0.97172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917564" y="1747020"/>
          <a:ext cx="2932162" cy="30079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fr-FR" sz="1400"/>
            <a:t>Taux</a:t>
          </a:r>
          <a:r>
            <a:rPr lang="fr-FR" sz="1400" baseline="0"/>
            <a:t> de réalisation des Actions</a:t>
          </a:r>
          <a:endParaRPr lang="fr-FR" sz="1400"/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178594</xdr:colOff>
      <xdr:row>0</xdr:row>
      <xdr:rowOff>35719</xdr:rowOff>
    </xdr:from>
    <xdr:to>
      <xdr:col>3</xdr:col>
      <xdr:colOff>1550195</xdr:colOff>
      <xdr:row>0</xdr:row>
      <xdr:rowOff>821532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35719"/>
          <a:ext cx="4391026" cy="7858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647840</xdr:colOff>
      <xdr:row>0</xdr:row>
      <xdr:rowOff>35718</xdr:rowOff>
    </xdr:from>
    <xdr:to>
      <xdr:col>15</xdr:col>
      <xdr:colOff>743729</xdr:colOff>
      <xdr:row>0</xdr:row>
      <xdr:rowOff>584992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/>
      </xdr:nvSpPr>
      <xdr:spPr>
        <a:xfrm>
          <a:off x="17094713" y="35718"/>
          <a:ext cx="1807028" cy="549274"/>
        </a:xfrm>
        <a:prstGeom prst="roundRect">
          <a:avLst/>
        </a:prstGeom>
        <a:solidFill>
          <a:schemeClr val="bg2">
            <a:lumMod val="7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en-US" sz="1600" b="1" cap="none" spc="0">
              <a:ln w="11430"/>
              <a:solidFill>
                <a:srgbClr val="002060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  <a:latin typeface="+mn-lt"/>
              <a:ea typeface="+mn-ea"/>
              <a:cs typeface="+mn-cs"/>
            </a:rPr>
            <a:t>Code: PR11F01.00</a:t>
          </a:r>
        </a:p>
      </xdr:txBody>
    </xdr:sp>
    <xdr:clientData/>
  </xdr:twoCellAnchor>
  <xdr:twoCellAnchor>
    <xdr:from>
      <xdr:col>14</xdr:col>
      <xdr:colOff>168088</xdr:colOff>
      <xdr:row>1</xdr:row>
      <xdr:rowOff>11207</xdr:rowOff>
    </xdr:from>
    <xdr:to>
      <xdr:col>17</xdr:col>
      <xdr:colOff>1210236</xdr:colOff>
      <xdr:row>6</xdr:row>
      <xdr:rowOff>246529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0.13774</cdr:x>
      <cdr:y>0.03803</cdr:y>
    </cdr:from>
    <cdr:to>
      <cdr:x>0.78925</cdr:x>
      <cdr:y>0.18076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695327" y="108308"/>
          <a:ext cx="3289006" cy="40649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fr-FR" sz="1400"/>
            <a:t>Taux</a:t>
          </a:r>
          <a:r>
            <a:rPr lang="fr-FR" sz="1400" baseline="0"/>
            <a:t> de réalisation des Actions</a:t>
          </a:r>
          <a:endParaRPr lang="fr-FR" sz="1400"/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178594</xdr:colOff>
      <xdr:row>0</xdr:row>
      <xdr:rowOff>35719</xdr:rowOff>
    </xdr:from>
    <xdr:to>
      <xdr:col>3</xdr:col>
      <xdr:colOff>1550195</xdr:colOff>
      <xdr:row>0</xdr:row>
      <xdr:rowOff>821532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35719"/>
          <a:ext cx="3990976" cy="7858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71437</xdr:colOff>
      <xdr:row>9</xdr:row>
      <xdr:rowOff>95249</xdr:rowOff>
    </xdr:from>
    <xdr:to>
      <xdr:col>1</xdr:col>
      <xdr:colOff>461544</xdr:colOff>
      <xdr:row>10</xdr:row>
      <xdr:rowOff>217824</xdr:rowOff>
    </xdr:to>
    <xdr:sp macro="" textlink="">
      <xdr:nvSpPr>
        <xdr:cNvPr id="3" name="Bulle ronde 3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 noChangeArrowheads="1"/>
        </xdr:cNvSpPr>
      </xdr:nvSpPr>
      <xdr:spPr bwMode="auto">
        <a:xfrm>
          <a:off x="71437" y="4591049"/>
          <a:ext cx="885407" cy="675025"/>
        </a:xfrm>
        <a:prstGeom prst="wedgeEllipseCallout">
          <a:avLst>
            <a:gd name="adj1" fmla="val -31964"/>
            <a:gd name="adj2" fmla="val -170198"/>
          </a:avLst>
        </a:prstGeom>
        <a:solidFill>
          <a:srgbClr val="FFFFFF"/>
        </a:solidFill>
        <a:ln w="25400" algn="ctr">
          <a:solidFill>
            <a:srgbClr val="F79646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Numéro de l'action</a:t>
          </a:r>
        </a:p>
      </xdr:txBody>
    </xdr:sp>
    <xdr:clientData/>
  </xdr:twoCellAnchor>
  <xdr:twoCellAnchor>
    <xdr:from>
      <xdr:col>0</xdr:col>
      <xdr:colOff>250031</xdr:colOff>
      <xdr:row>10</xdr:row>
      <xdr:rowOff>488158</xdr:rowOff>
    </xdr:from>
    <xdr:to>
      <xdr:col>2</xdr:col>
      <xdr:colOff>476250</xdr:colOff>
      <xdr:row>12</xdr:row>
      <xdr:rowOff>95251</xdr:rowOff>
    </xdr:to>
    <xdr:sp macro="" textlink="">
      <xdr:nvSpPr>
        <xdr:cNvPr id="4" name="Bulle ronde 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 noChangeArrowheads="1"/>
        </xdr:cNvSpPr>
      </xdr:nvSpPr>
      <xdr:spPr bwMode="auto">
        <a:xfrm>
          <a:off x="250031" y="5536408"/>
          <a:ext cx="1597819" cy="711993"/>
        </a:xfrm>
        <a:prstGeom prst="wedgeEllipseCallout">
          <a:avLst>
            <a:gd name="adj1" fmla="val -6618"/>
            <a:gd name="adj2" fmla="val -278570"/>
          </a:avLst>
        </a:prstGeom>
        <a:solidFill>
          <a:srgbClr val="FFFFFF"/>
        </a:solidFill>
        <a:ln w="25400" algn="ctr">
          <a:solidFill>
            <a:srgbClr val="F79646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Date  d'ouverture du traitement  Problème</a:t>
          </a:r>
        </a:p>
      </xdr:txBody>
    </xdr:sp>
    <xdr:clientData/>
  </xdr:twoCellAnchor>
  <xdr:twoCellAnchor>
    <xdr:from>
      <xdr:col>3</xdr:col>
      <xdr:colOff>119064</xdr:colOff>
      <xdr:row>11</xdr:row>
      <xdr:rowOff>416717</xdr:rowOff>
    </xdr:from>
    <xdr:to>
      <xdr:col>4</xdr:col>
      <xdr:colOff>511969</xdr:colOff>
      <xdr:row>13</xdr:row>
      <xdr:rowOff>535780</xdr:rowOff>
    </xdr:to>
    <xdr:sp macro="" textlink="">
      <xdr:nvSpPr>
        <xdr:cNvPr id="5" name="Bulle rond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 noChangeArrowheads="1"/>
        </xdr:cNvSpPr>
      </xdr:nvSpPr>
      <xdr:spPr bwMode="auto">
        <a:xfrm>
          <a:off x="2738439" y="6017417"/>
          <a:ext cx="1945480" cy="1223963"/>
        </a:xfrm>
        <a:prstGeom prst="wedgeEllipseCallout">
          <a:avLst>
            <a:gd name="adj1" fmla="val -18484"/>
            <a:gd name="adj2" fmla="val -233260"/>
          </a:avLst>
        </a:prstGeom>
        <a:solidFill>
          <a:srgbClr val="FFFFFF"/>
        </a:solidFill>
        <a:ln w="25400" algn="ctr">
          <a:solidFill>
            <a:srgbClr val="F7964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Indiquer la source du problème : Non atteinte objectif , NC lors d'un audit , Amélioration...Etc</a:t>
          </a:r>
        </a:p>
      </xdr:txBody>
    </xdr:sp>
    <xdr:clientData/>
  </xdr:twoCellAnchor>
  <xdr:twoCellAnchor>
    <xdr:from>
      <xdr:col>4</xdr:col>
      <xdr:colOff>726281</xdr:colOff>
      <xdr:row>12</xdr:row>
      <xdr:rowOff>23812</xdr:rowOff>
    </xdr:from>
    <xdr:to>
      <xdr:col>5</xdr:col>
      <xdr:colOff>392906</xdr:colOff>
      <xdr:row>13</xdr:row>
      <xdr:rowOff>321468</xdr:rowOff>
    </xdr:to>
    <xdr:sp macro="" textlink="">
      <xdr:nvSpPr>
        <xdr:cNvPr id="6" name="Bulle ronde 5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 noChangeArrowheads="1"/>
        </xdr:cNvSpPr>
      </xdr:nvSpPr>
      <xdr:spPr bwMode="auto">
        <a:xfrm>
          <a:off x="4898231" y="6176962"/>
          <a:ext cx="1952625" cy="850106"/>
        </a:xfrm>
        <a:prstGeom prst="wedgeEllipseCallout">
          <a:avLst>
            <a:gd name="adj1" fmla="val -21533"/>
            <a:gd name="adj2" fmla="val -333260"/>
          </a:avLst>
        </a:prstGeom>
        <a:solidFill>
          <a:srgbClr val="FFFFFF"/>
        </a:solidFill>
        <a:ln w="25400" algn="ctr">
          <a:solidFill>
            <a:srgbClr val="F7964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Description  claire de problème </a:t>
          </a:r>
        </a:p>
      </xdr:txBody>
    </xdr:sp>
    <xdr:clientData/>
  </xdr:twoCellAnchor>
  <xdr:twoCellAnchor>
    <xdr:from>
      <xdr:col>5</xdr:col>
      <xdr:colOff>809625</xdr:colOff>
      <xdr:row>12</xdr:row>
      <xdr:rowOff>11907</xdr:rowOff>
    </xdr:from>
    <xdr:to>
      <xdr:col>6</xdr:col>
      <xdr:colOff>285750</xdr:colOff>
      <xdr:row>13</xdr:row>
      <xdr:rowOff>309563</xdr:rowOff>
    </xdr:to>
    <xdr:sp macro="" textlink="">
      <xdr:nvSpPr>
        <xdr:cNvPr id="7" name="Bulle ronde 6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 noChangeArrowheads="1"/>
        </xdr:cNvSpPr>
      </xdr:nvSpPr>
      <xdr:spPr bwMode="auto">
        <a:xfrm>
          <a:off x="7267575" y="6165057"/>
          <a:ext cx="1952625" cy="850106"/>
        </a:xfrm>
        <a:prstGeom prst="wedgeEllipseCallout">
          <a:avLst>
            <a:gd name="adj1" fmla="val -21533"/>
            <a:gd name="adj2" fmla="val -333260"/>
          </a:avLst>
        </a:prstGeom>
        <a:solidFill>
          <a:srgbClr val="FFFFFF"/>
        </a:solidFill>
        <a:ln w="25400" algn="ctr">
          <a:solidFill>
            <a:srgbClr val="F7964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Procéder une analyse des causes basée sur l'outil 5M</a:t>
          </a:r>
        </a:p>
      </xdr:txBody>
    </xdr:sp>
    <xdr:clientData/>
  </xdr:twoCellAnchor>
  <xdr:twoCellAnchor>
    <xdr:from>
      <xdr:col>6</xdr:col>
      <xdr:colOff>678656</xdr:colOff>
      <xdr:row>10</xdr:row>
      <xdr:rowOff>238125</xdr:rowOff>
    </xdr:from>
    <xdr:to>
      <xdr:col>6</xdr:col>
      <xdr:colOff>2357514</xdr:colOff>
      <xdr:row>11</xdr:row>
      <xdr:rowOff>381547</xdr:rowOff>
    </xdr:to>
    <xdr:sp macro="" textlink="">
      <xdr:nvSpPr>
        <xdr:cNvPr id="8" name="Bulle ronde 3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 noChangeArrowheads="1"/>
        </xdr:cNvSpPr>
      </xdr:nvSpPr>
      <xdr:spPr bwMode="auto">
        <a:xfrm>
          <a:off x="9613106" y="5286375"/>
          <a:ext cx="1678858" cy="695872"/>
        </a:xfrm>
        <a:prstGeom prst="wedgeEllipseCallout">
          <a:avLst>
            <a:gd name="adj1" fmla="val -22872"/>
            <a:gd name="adj2" fmla="val -261867"/>
          </a:avLst>
        </a:prstGeom>
        <a:solidFill>
          <a:srgbClr val="FFFFFF"/>
        </a:solidFill>
        <a:ln w="25400" algn="ctr">
          <a:solidFill>
            <a:srgbClr val="F79646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Description claire de l'action à réaliser</a:t>
          </a:r>
        </a:p>
      </xdr:txBody>
    </xdr:sp>
    <xdr:clientData/>
  </xdr:twoCellAnchor>
  <xdr:twoCellAnchor>
    <xdr:from>
      <xdr:col>6</xdr:col>
      <xdr:colOff>1452562</xdr:colOff>
      <xdr:row>12</xdr:row>
      <xdr:rowOff>321468</xdr:rowOff>
    </xdr:from>
    <xdr:to>
      <xdr:col>7</xdr:col>
      <xdr:colOff>603157</xdr:colOff>
      <xdr:row>14</xdr:row>
      <xdr:rowOff>218667</xdr:rowOff>
    </xdr:to>
    <xdr:sp macro="" textlink="">
      <xdr:nvSpPr>
        <xdr:cNvPr id="9" name="Bulle ronde 3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 noChangeArrowheads="1"/>
        </xdr:cNvSpPr>
      </xdr:nvSpPr>
      <xdr:spPr bwMode="auto">
        <a:xfrm>
          <a:off x="10387012" y="6474618"/>
          <a:ext cx="1922370" cy="1002099"/>
        </a:xfrm>
        <a:prstGeom prst="wedgeEllipseCallout">
          <a:avLst>
            <a:gd name="adj1" fmla="val 27739"/>
            <a:gd name="adj2" fmla="val -315110"/>
          </a:avLst>
        </a:prstGeom>
        <a:solidFill>
          <a:srgbClr val="FFFFFF"/>
        </a:solidFill>
        <a:ln w="25400" algn="ctr">
          <a:solidFill>
            <a:srgbClr val="F79646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Nom de la personne responsable de la réalisation de l'action (Pilote)</a:t>
          </a:r>
        </a:p>
      </xdr:txBody>
    </xdr:sp>
    <xdr:clientData/>
  </xdr:twoCellAnchor>
  <xdr:twoCellAnchor>
    <xdr:from>
      <xdr:col>7</xdr:col>
      <xdr:colOff>631031</xdr:colOff>
      <xdr:row>14</xdr:row>
      <xdr:rowOff>142874</xdr:rowOff>
    </xdr:from>
    <xdr:to>
      <xdr:col>11</xdr:col>
      <xdr:colOff>132077</xdr:colOff>
      <xdr:row>16</xdr:row>
      <xdr:rowOff>41172</xdr:rowOff>
    </xdr:to>
    <xdr:sp macro="" textlink="">
      <xdr:nvSpPr>
        <xdr:cNvPr id="10" name="Bulle ronde 3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 noChangeArrowheads="1"/>
        </xdr:cNvSpPr>
      </xdr:nvSpPr>
      <xdr:spPr bwMode="auto">
        <a:xfrm>
          <a:off x="12337256" y="7400924"/>
          <a:ext cx="1968021" cy="1003198"/>
        </a:xfrm>
        <a:prstGeom prst="wedgeEllipseCallout">
          <a:avLst>
            <a:gd name="adj1" fmla="val 2399"/>
            <a:gd name="adj2" fmla="val -397148"/>
          </a:avLst>
        </a:prstGeom>
        <a:solidFill>
          <a:srgbClr val="FFFFFF"/>
        </a:solidFill>
        <a:ln w="25400" algn="ctr">
          <a:solidFill>
            <a:srgbClr val="F79646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Type de l'action : 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Action préventive  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Action curative 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Action corrective.</a:t>
          </a:r>
        </a:p>
      </xdr:txBody>
    </xdr:sp>
    <xdr:clientData/>
  </xdr:twoCellAnchor>
  <xdr:twoCellAnchor>
    <xdr:from>
      <xdr:col>5</xdr:col>
      <xdr:colOff>1202530</xdr:colOff>
      <xdr:row>2</xdr:row>
      <xdr:rowOff>285750</xdr:rowOff>
    </xdr:from>
    <xdr:to>
      <xdr:col>6</xdr:col>
      <xdr:colOff>678655</xdr:colOff>
      <xdr:row>5</xdr:row>
      <xdr:rowOff>59531</xdr:rowOff>
    </xdr:to>
    <xdr:sp macro="" textlink="">
      <xdr:nvSpPr>
        <xdr:cNvPr id="11" name="Bulle ronde 10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 noChangeArrowheads="1"/>
        </xdr:cNvSpPr>
      </xdr:nvSpPr>
      <xdr:spPr bwMode="auto">
        <a:xfrm>
          <a:off x="7660480" y="1390650"/>
          <a:ext cx="1952625" cy="859631"/>
        </a:xfrm>
        <a:prstGeom prst="wedgeEllipseCallout">
          <a:avLst>
            <a:gd name="adj1" fmla="val -274582"/>
            <a:gd name="adj2" fmla="val -17767"/>
          </a:avLst>
        </a:prstGeom>
        <a:solidFill>
          <a:srgbClr val="FFFFFF"/>
        </a:solidFill>
        <a:ln w="25400" algn="ctr">
          <a:solidFill>
            <a:srgbClr val="F7964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Le Pilote du Plan d'action</a:t>
          </a:r>
        </a:p>
      </xdr:txBody>
    </xdr:sp>
    <xdr:clientData/>
  </xdr:twoCellAnchor>
  <xdr:twoCellAnchor>
    <xdr:from>
      <xdr:col>4</xdr:col>
      <xdr:colOff>23813</xdr:colOff>
      <xdr:row>4</xdr:row>
      <xdr:rowOff>178595</xdr:rowOff>
    </xdr:from>
    <xdr:to>
      <xdr:col>4</xdr:col>
      <xdr:colOff>1916907</xdr:colOff>
      <xdr:row>6</xdr:row>
      <xdr:rowOff>95250</xdr:rowOff>
    </xdr:to>
    <xdr:sp macro="" textlink="">
      <xdr:nvSpPr>
        <xdr:cNvPr id="12" name="Bulle ronde 11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 noChangeArrowheads="1"/>
        </xdr:cNvSpPr>
      </xdr:nvSpPr>
      <xdr:spPr bwMode="auto">
        <a:xfrm>
          <a:off x="4195763" y="2007395"/>
          <a:ext cx="1893094" cy="792955"/>
        </a:xfrm>
        <a:prstGeom prst="wedgeEllipseCallout">
          <a:avLst>
            <a:gd name="adj1" fmla="val -113607"/>
            <a:gd name="adj2" fmla="val -45936"/>
          </a:avLst>
        </a:prstGeom>
        <a:solidFill>
          <a:srgbClr val="FFFFFF"/>
        </a:solidFill>
        <a:ln w="25400" algn="ctr">
          <a:solidFill>
            <a:srgbClr val="F79646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Les membres de l'équipe </a:t>
          </a:r>
        </a:p>
      </xdr:txBody>
    </xdr:sp>
    <xdr:clientData/>
  </xdr:twoCellAnchor>
  <xdr:twoCellAnchor>
    <xdr:from>
      <xdr:col>9</xdr:col>
      <xdr:colOff>547688</xdr:colOff>
      <xdr:row>12</xdr:row>
      <xdr:rowOff>83343</xdr:rowOff>
    </xdr:from>
    <xdr:to>
      <xdr:col>14</xdr:col>
      <xdr:colOff>519814</xdr:colOff>
      <xdr:row>13</xdr:row>
      <xdr:rowOff>528229</xdr:rowOff>
    </xdr:to>
    <xdr:sp macro="" textlink="">
      <xdr:nvSpPr>
        <xdr:cNvPr id="13" name="Bulle ronde 3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 noChangeArrowheads="1"/>
        </xdr:cNvSpPr>
      </xdr:nvSpPr>
      <xdr:spPr bwMode="auto">
        <a:xfrm>
          <a:off x="13768388" y="6236493"/>
          <a:ext cx="1924751" cy="997336"/>
        </a:xfrm>
        <a:prstGeom prst="wedgeEllipseCallout">
          <a:avLst>
            <a:gd name="adj1" fmla="val -14325"/>
            <a:gd name="adj2" fmla="val -234742"/>
          </a:avLst>
        </a:prstGeom>
        <a:solidFill>
          <a:srgbClr val="FFFFFF"/>
        </a:solidFill>
        <a:ln w="25400" algn="ctr">
          <a:solidFill>
            <a:srgbClr val="F79646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Veuillez mettre 1  dans la cellule qui convient selon l'état d'avancement </a:t>
          </a:r>
        </a:p>
      </xdr:txBody>
    </xdr:sp>
    <xdr:clientData/>
  </xdr:twoCellAnchor>
  <xdr:twoCellAnchor>
    <xdr:from>
      <xdr:col>17</xdr:col>
      <xdr:colOff>964407</xdr:colOff>
      <xdr:row>11</xdr:row>
      <xdr:rowOff>485773</xdr:rowOff>
    </xdr:from>
    <xdr:to>
      <xdr:col>27</xdr:col>
      <xdr:colOff>71438</xdr:colOff>
      <xdr:row>14</xdr:row>
      <xdr:rowOff>59530</xdr:rowOff>
    </xdr:to>
    <xdr:sp macro="" textlink="">
      <xdr:nvSpPr>
        <xdr:cNvPr id="14" name="Bulle ronde 3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 noChangeArrowheads="1"/>
        </xdr:cNvSpPr>
      </xdr:nvSpPr>
      <xdr:spPr bwMode="auto">
        <a:xfrm>
          <a:off x="19442907" y="6086473"/>
          <a:ext cx="2031206" cy="1231107"/>
        </a:xfrm>
        <a:prstGeom prst="wedgeEllipseCallout">
          <a:avLst>
            <a:gd name="adj1" fmla="val -50949"/>
            <a:gd name="adj2" fmla="val -211386"/>
          </a:avLst>
        </a:prstGeom>
        <a:solidFill>
          <a:srgbClr val="FFFFFF"/>
        </a:solidFill>
        <a:ln w="25400" algn="ctr">
          <a:solidFill>
            <a:srgbClr val="F79646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Statut de l'action : </a:t>
          </a: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Cloturée</a:t>
          </a: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Réportée</a:t>
          </a: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annulée </a:t>
          </a: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Encours</a:t>
          </a:r>
        </a:p>
        <a:p>
          <a:pPr algn="ctr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16</xdr:col>
      <xdr:colOff>59533</xdr:colOff>
      <xdr:row>13</xdr:row>
      <xdr:rowOff>428625</xdr:rowOff>
    </xdr:from>
    <xdr:to>
      <xdr:col>18</xdr:col>
      <xdr:colOff>261938</xdr:colOff>
      <xdr:row>16</xdr:row>
      <xdr:rowOff>285750</xdr:rowOff>
    </xdr:to>
    <xdr:sp macro="" textlink="">
      <xdr:nvSpPr>
        <xdr:cNvPr id="15" name="Bulle ronde 3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 noChangeArrowheads="1"/>
        </xdr:cNvSpPr>
      </xdr:nvSpPr>
      <xdr:spPr bwMode="auto">
        <a:xfrm>
          <a:off x="17471233" y="7134225"/>
          <a:ext cx="2640805" cy="1514475"/>
        </a:xfrm>
        <a:prstGeom prst="wedgeEllipseCallout">
          <a:avLst>
            <a:gd name="adj1" fmla="val -36507"/>
            <a:gd name="adj2" fmla="val -204383"/>
          </a:avLst>
        </a:prstGeom>
        <a:solidFill>
          <a:srgbClr val="FFFFFF"/>
        </a:solidFill>
        <a:ln w="25400" algn="ctr">
          <a:solidFill>
            <a:srgbClr val="F79646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Indiquer la preuve d'éfficacité de l'action  : </a:t>
          </a: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Enregistrement du résultat </a:t>
          </a: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Non réapparition du problème </a:t>
          </a: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Illustration Photo</a:t>
          </a: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....ETC</a:t>
          </a:r>
        </a:p>
        <a:p>
          <a:pPr algn="ctr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7</xdr:col>
      <xdr:colOff>71438</xdr:colOff>
      <xdr:row>10</xdr:row>
      <xdr:rowOff>-1</xdr:rowOff>
    </xdr:from>
    <xdr:to>
      <xdr:col>9</xdr:col>
      <xdr:colOff>166688</xdr:colOff>
      <xdr:row>11</xdr:row>
      <xdr:rowOff>428625</xdr:rowOff>
    </xdr:to>
    <xdr:sp macro="" textlink="">
      <xdr:nvSpPr>
        <xdr:cNvPr id="16" name="Bulle ronde 3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 noChangeArrowheads="1"/>
        </xdr:cNvSpPr>
      </xdr:nvSpPr>
      <xdr:spPr bwMode="auto">
        <a:xfrm>
          <a:off x="11777663" y="5048249"/>
          <a:ext cx="1609725" cy="981076"/>
        </a:xfrm>
        <a:prstGeom prst="wedgeEllipseCallout">
          <a:avLst>
            <a:gd name="adj1" fmla="val 14474"/>
            <a:gd name="adj2" fmla="val -166664"/>
          </a:avLst>
        </a:prstGeom>
        <a:solidFill>
          <a:srgbClr val="FFFFFF"/>
        </a:solidFill>
        <a:ln w="25400" algn="ctr">
          <a:solidFill>
            <a:srgbClr val="F79646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Date de l'action</a:t>
          </a: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La cellule prend la couleur Rouge en cas de ratard</a:t>
          </a:r>
        </a:p>
      </xdr:txBody>
    </xdr:sp>
    <xdr:clientData/>
  </xdr:twoCellAnchor>
  <xdr:twoCellAnchor>
    <xdr:from>
      <xdr:col>1</xdr:col>
      <xdr:colOff>107155</xdr:colOff>
      <xdr:row>12</xdr:row>
      <xdr:rowOff>297655</xdr:rowOff>
    </xdr:from>
    <xdr:to>
      <xdr:col>3</xdr:col>
      <xdr:colOff>357187</xdr:colOff>
      <xdr:row>15</xdr:row>
      <xdr:rowOff>130968</xdr:rowOff>
    </xdr:to>
    <xdr:sp macro="" textlink="">
      <xdr:nvSpPr>
        <xdr:cNvPr id="17" name="Bulle ronde 16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602455" y="6450805"/>
          <a:ext cx="2374107" cy="1490663"/>
        </a:xfrm>
        <a:prstGeom prst="wedgeEllipseCallout">
          <a:avLst>
            <a:gd name="adj1" fmla="val 5438"/>
            <a:gd name="adj2" fmla="val -223245"/>
          </a:avLst>
        </a:prstGeom>
        <a:solidFill>
          <a:srgbClr val="FFFFFF"/>
        </a:solidFill>
        <a:ln w="25400" algn="ctr">
          <a:solidFill>
            <a:srgbClr val="F79646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Indiquer le  champ d'application de l'action  soit : </a:t>
          </a: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Unité </a:t>
          </a: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Poste de charge </a:t>
          </a: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Sous processus</a:t>
          </a: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...ETC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730250</xdr:colOff>
      <xdr:row>32</xdr:row>
      <xdr:rowOff>158750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0.06272</cdr:x>
      <cdr:y>0.00254</cdr:y>
    </cdr:from>
    <cdr:to>
      <cdr:x>0.1446</cdr:x>
      <cdr:y>0.11764</cdr:y>
    </cdr:to>
    <cdr:pic>
      <cdr:nvPicPr>
        <cdr:cNvPr id="2" name="chart">
          <a:extLst xmlns:a="http://schemas.openxmlformats.org/drawingml/2006/main">
            <a:ext uri="{FF2B5EF4-FFF2-40B4-BE49-F238E27FC236}">
              <a16:creationId xmlns:a16="http://schemas.microsoft.com/office/drawing/2014/main" xmlns="" id="{57796674-A4EB-4359-8415-04C7247004A7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571500" y="15875"/>
          <a:ext cx="746125" cy="719946"/>
        </a:xfrm>
        <a:prstGeom xmlns:a="http://schemas.openxmlformats.org/drawingml/2006/main" prst="rect">
          <a:avLst/>
        </a:prstGeom>
      </cdr:spPr>
    </cdr:pic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47625</xdr:rowOff>
    </xdr:from>
    <xdr:to>
      <xdr:col>10</xdr:col>
      <xdr:colOff>1485900</xdr:colOff>
      <xdr:row>35</xdr:row>
      <xdr:rowOff>114301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0.062</cdr:x>
      <cdr:y>0.00294</cdr:y>
    </cdr:from>
    <cdr:to>
      <cdr:x>0.18483</cdr:x>
      <cdr:y>0.08382</cdr:y>
    </cdr:to>
    <cdr:pic>
      <cdr:nvPicPr>
        <cdr:cNvPr id="2" name="chart">
          <a:extLst xmlns:a="http://schemas.openxmlformats.org/drawingml/2006/main">
            <a:ext uri="{FF2B5EF4-FFF2-40B4-BE49-F238E27FC236}">
              <a16:creationId xmlns:a16="http://schemas.microsoft.com/office/drawing/2014/main" xmlns="" id="{EA5A91FB-269D-4B85-B80F-1CCB91779E53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590550" y="19050"/>
          <a:ext cx="1169987" cy="523875"/>
        </a:xfrm>
        <a:prstGeom xmlns:a="http://schemas.openxmlformats.org/drawingml/2006/main" prst="rect">
          <a:avLst/>
        </a:prstGeom>
      </cdr:spPr>
    </cdr:pic>
  </cdr:relSizeAnchor>
</c:userShapes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209549</xdr:colOff>
      <xdr:row>0</xdr:row>
      <xdr:rowOff>123824</xdr:rowOff>
    </xdr:from>
    <xdr:to>
      <xdr:col>10</xdr:col>
      <xdr:colOff>1457324</xdr:colOff>
      <xdr:row>35</xdr:row>
      <xdr:rowOff>122464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EDE18F04-55C9-4941-ABB1-C9082352903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0.04482</cdr:x>
      <cdr:y>0.01894</cdr:y>
    </cdr:from>
    <cdr:to>
      <cdr:x>0.18041</cdr:x>
      <cdr:y>0.14075</cdr:y>
    </cdr:to>
    <cdr:pic>
      <cdr:nvPicPr>
        <cdr:cNvPr id="2" name="chart">
          <a:extLst xmlns:a="http://schemas.openxmlformats.org/drawingml/2006/main">
            <a:ext uri="{FF2B5EF4-FFF2-40B4-BE49-F238E27FC236}">
              <a16:creationId xmlns:a16="http://schemas.microsoft.com/office/drawing/2014/main" xmlns="" id="{9AEC9201-3869-4FCC-9EE5-F436D8AC093F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421822" y="122464"/>
          <a:ext cx="1276190" cy="787854"/>
        </a:xfrm>
        <a:prstGeom xmlns:a="http://schemas.openxmlformats.org/drawingml/2006/main" prst="rect">
          <a:avLst/>
        </a:prstGeom>
      </cdr:spPr>
    </cdr:pic>
  </cdr:relSizeAnchor>
</c:userShapes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204107</xdr:colOff>
      <xdr:row>0</xdr:row>
      <xdr:rowOff>149679</xdr:rowOff>
    </xdr:from>
    <xdr:to>
      <xdr:col>10</xdr:col>
      <xdr:colOff>1469571</xdr:colOff>
      <xdr:row>35</xdr:row>
      <xdr:rowOff>13607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2B06BC7B-2027-4A99-A3A8-65D21B41D9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0.05156</cdr:x>
      <cdr:y>0.01194</cdr:y>
    </cdr:from>
    <cdr:to>
      <cdr:x>0.1869</cdr:x>
      <cdr:y>0.13627</cdr:y>
    </cdr:to>
    <cdr:pic>
      <cdr:nvPicPr>
        <cdr:cNvPr id="2" name="chart">
          <a:extLst xmlns:a="http://schemas.openxmlformats.org/drawingml/2006/main">
            <a:ext uri="{FF2B5EF4-FFF2-40B4-BE49-F238E27FC236}">
              <a16:creationId xmlns:a16="http://schemas.microsoft.com/office/drawing/2014/main" xmlns="" id="{995B5EDC-3E0C-4F14-8932-57C561E99C14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486229" y="78014"/>
          <a:ext cx="1276190" cy="812055"/>
        </a:xfrm>
        <a:prstGeom xmlns:a="http://schemas.openxmlformats.org/drawingml/2006/main" prst="rect">
          <a:avLst/>
        </a:prstGeom>
      </cdr:spPr>
    </cdr:pic>
  </cdr:relSizeAnchor>
</c:userShapes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204108</xdr:colOff>
      <xdr:row>0</xdr:row>
      <xdr:rowOff>108857</xdr:rowOff>
    </xdr:from>
    <xdr:to>
      <xdr:col>10</xdr:col>
      <xdr:colOff>1483178</xdr:colOff>
      <xdr:row>35</xdr:row>
      <xdr:rowOff>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C49A7D4A-9239-420F-81F9-F495B6F0C1A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0.08607</cdr:x>
      <cdr:y>0.00982</cdr:y>
    </cdr:from>
    <cdr:to>
      <cdr:x>0.21902</cdr:x>
      <cdr:y>0.139</cdr:y>
    </cdr:to>
    <cdr:pic>
      <cdr:nvPicPr>
        <cdr:cNvPr id="2" name="chart">
          <a:extLst xmlns:a="http://schemas.openxmlformats.org/drawingml/2006/main">
            <a:ext uri="{FF2B5EF4-FFF2-40B4-BE49-F238E27FC236}">
              <a16:creationId xmlns:a16="http://schemas.microsoft.com/office/drawing/2014/main" xmlns="" id="{D42D80CA-55E0-4376-BD3D-29E8D02D0838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812799" y="64407"/>
          <a:ext cx="1255485" cy="847272"/>
        </a:xfrm>
        <a:prstGeom xmlns:a="http://schemas.openxmlformats.org/drawingml/2006/main" prst="rect">
          <a:avLst/>
        </a:prstGeom>
      </cdr:spPr>
    </cdr:pic>
  </cdr:relSizeAnchor>
</c:userShapes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95250</xdr:rowOff>
    </xdr:from>
    <xdr:to>
      <xdr:col>10</xdr:col>
      <xdr:colOff>1457325</xdr:colOff>
      <xdr:row>35</xdr:row>
      <xdr:rowOff>19050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0.05375</cdr:x>
      <cdr:y>0.0159</cdr:y>
    </cdr:from>
    <cdr:to>
      <cdr:x>0.18964</cdr:x>
      <cdr:y>0.10259</cdr:y>
    </cdr:to>
    <cdr:pic>
      <cdr:nvPicPr>
        <cdr:cNvPr id="2" name="chart">
          <a:extLst xmlns:a="http://schemas.openxmlformats.org/drawingml/2006/main">
            <a:ext uri="{FF2B5EF4-FFF2-40B4-BE49-F238E27FC236}">
              <a16:creationId xmlns:a16="http://schemas.microsoft.com/office/drawing/2014/main" xmlns="" id="{89C829B9-FE5D-4009-AF51-2C4A7425ED65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504825" y="104775"/>
          <a:ext cx="1276191" cy="571429"/>
        </a:xfrm>
        <a:prstGeom xmlns:a="http://schemas.openxmlformats.org/drawingml/2006/main" prst="rect">
          <a:avLst/>
        </a:prstGeom>
      </cdr:spPr>
    </cdr:pic>
  </cdr:relSizeAnchor>
</c:userShapes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1</xdr:row>
      <xdr:rowOff>9525</xdr:rowOff>
    </xdr:from>
    <xdr:to>
      <xdr:col>10</xdr:col>
      <xdr:colOff>1485900</xdr:colOff>
      <xdr:row>35</xdr:row>
      <xdr:rowOff>57150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2.xml><?xml version="1.0" encoding="utf-8"?>
<c:userShapes xmlns:c="http://schemas.openxmlformats.org/drawingml/2006/chart">
  <cdr:relSizeAnchor xmlns:cdr="http://schemas.openxmlformats.org/drawingml/2006/chartDrawing">
    <cdr:from>
      <cdr:x>0.08434</cdr:x>
      <cdr:y>0.01022</cdr:y>
    </cdr:from>
    <cdr:to>
      <cdr:x>0.20499</cdr:x>
      <cdr:y>0.09051</cdr:y>
    </cdr:to>
    <cdr:pic>
      <cdr:nvPicPr>
        <cdr:cNvPr id="2" name="chart">
          <a:extLst xmlns:a="http://schemas.openxmlformats.org/drawingml/2006/main">
            <a:ext uri="{FF2B5EF4-FFF2-40B4-BE49-F238E27FC236}">
              <a16:creationId xmlns:a16="http://schemas.microsoft.com/office/drawing/2014/main" xmlns="" id="{EC2F79C3-E2F0-472D-B149-6A59B6855709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800100" y="66674"/>
          <a:ext cx="1144601" cy="523875"/>
        </a:xfrm>
        <a:prstGeom xmlns:a="http://schemas.openxmlformats.org/drawingml/2006/main" prst="rect">
          <a:avLst/>
        </a:prstGeom>
      </cdr:spPr>
    </cdr:pic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lima_hannachi/Downloads/DAS-SMQ-07%20AC%20AP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lima_hannachi/Downloads/PLAN%20D'AMELIORATION%20CONTINU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 DE SUIVI AC AP"/>
      <sheetName val="BASE DE SUIVI AC AP (2)"/>
      <sheetName val="BASE DE SUIVI AC AP (3)"/>
      <sheetName val="BASE DE SUIVI AC AP (4)"/>
      <sheetName val="Réalisation"/>
      <sheetName val="Efficacité"/>
      <sheetName val="Réalisation (2)"/>
      <sheetName val="Plan d'action"/>
    </sheetNames>
    <sheetDataSet>
      <sheetData sheetId="0" refreshError="1"/>
      <sheetData sheetId="1">
        <row r="24">
          <cell r="BI24" t="str">
            <v>Problème Main d'œuvre</v>
          </cell>
        </row>
        <row r="26">
          <cell r="BI26" t="str">
            <v>Problème Matériel :  Machine</v>
          </cell>
        </row>
        <row r="27">
          <cell r="BI27" t="str">
            <v xml:space="preserve">Problème Matériel : Outillage </v>
          </cell>
        </row>
        <row r="28">
          <cell r="BI28" t="str">
            <v>Problème Méthode</v>
          </cell>
        </row>
        <row r="29">
          <cell r="BI29" t="str">
            <v>Problème Matière : MP</v>
          </cell>
        </row>
        <row r="30">
          <cell r="BI30" t="str">
            <v>Problème Matière : PSF</v>
          </cell>
        </row>
        <row r="31">
          <cell r="BI31" t="str">
            <v>Problème Milieu</v>
          </cell>
        </row>
        <row r="33">
          <cell r="AF33" t="str">
            <v>INJECTION</v>
          </cell>
        </row>
        <row r="34">
          <cell r="AF34" t="str">
            <v>TRAITEMENT DE SURFACE</v>
          </cell>
        </row>
        <row r="35">
          <cell r="AF35" t="str">
            <v>EMBOUTISSAGE</v>
          </cell>
        </row>
        <row r="36">
          <cell r="AF36" t="str">
            <v xml:space="preserve">ASSEMBLAGE </v>
          </cell>
        </row>
        <row r="37">
          <cell r="AF37" t="str">
            <v>PREPARATION</v>
          </cell>
        </row>
      </sheetData>
      <sheetData sheetId="2" refreshError="1"/>
      <sheetData sheetId="3"/>
      <sheetData sheetId="4">
        <row r="6">
          <cell r="B6" t="str">
            <v>Mauvais</v>
          </cell>
        </row>
      </sheetData>
      <sheetData sheetId="5">
        <row r="6">
          <cell r="B6" t="str">
            <v>Mauvais</v>
          </cell>
        </row>
      </sheetData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AC"/>
      <sheetName val="Procedure traitement NC"/>
      <sheetName val="QRQCNIV1"/>
      <sheetName val="FNC"/>
      <sheetName val="FICHE DE CTR PAR ECH"/>
      <sheetName val="FICHE RELEVE DE DEFAUT"/>
      <sheetName val="SUIV REBUT INJ"/>
      <sheetName val="FICHE DE BONNES PRATIQUES"/>
      <sheetName val="BASE DE SUIVI AC AP"/>
      <sheetName val="CAHIER SUIVI PERFORMANCEATELIER"/>
      <sheetName val="QRQC NIV2"/>
      <sheetName val="IND QUALITE"/>
      <sheetName val="SECURITE"/>
      <sheetName val="OTD"/>
      <sheetName val="BASIQUES"/>
      <sheetName val="BASIQUEar"/>
      <sheetName val="STANDARD ATELIER"/>
      <sheetName val="DOSSIER QUALITE"/>
      <sheetName val="SUIVI JOURNALIER REBUT"/>
      <sheetName val="PARETO DE DEFAUT"/>
      <sheetName val="CHECKLIST 5S"/>
      <sheetName val="MATRICE DE POLYVALENCE"/>
      <sheetName val="CHEKLIST VALIDATION"/>
      <sheetName val="TAUX DE PRODUCTIVITE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">
          <cell r="A1" t="str">
            <v>ILOT INJECTION</v>
          </cell>
          <cell r="C1" t="str">
            <v xml:space="preserve">BASIQUE </v>
          </cell>
        </row>
        <row r="2">
          <cell r="C2" t="str">
            <v>SILVER</v>
          </cell>
        </row>
        <row r="3">
          <cell r="C3" t="str">
            <v>GOLD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oleObject" Target="../embeddings/oleObject2.bin"/><Relationship Id="rId4" Type="http://schemas.openxmlformats.org/officeDocument/2006/relationships/oleObject" Target="../embeddings/oleObject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view="pageLayout" zoomScale="70" zoomScalePageLayoutView="70" workbookViewId="0">
      <selection activeCell="O7" sqref="O7"/>
    </sheetView>
  </sheetViews>
  <sheetFormatPr baseColWidth="10" defaultRowHeight="15"/>
  <cols>
    <col min="11" max="11" width="22" customWidth="1"/>
  </cols>
  <sheetData/>
  <pageMargins left="0.39583333333333331" right="0.14583333333333334" top="0.38541666666666669" bottom="0.562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92D050"/>
  </sheetPr>
  <dimension ref="A1:V79"/>
  <sheetViews>
    <sheetView tabSelected="1" zoomScale="70" zoomScaleNormal="70" workbookViewId="0">
      <selection activeCell="E29" sqref="E29:G29"/>
    </sheetView>
  </sheetViews>
  <sheetFormatPr baseColWidth="10" defaultColWidth="11.42578125" defaultRowHeight="15"/>
  <cols>
    <col min="1" max="1" width="9.140625" style="1" customWidth="1"/>
    <col min="2" max="2" width="34.42578125" style="30" customWidth="1"/>
    <col min="3" max="3" width="31" style="30" customWidth="1"/>
    <col min="4" max="4" width="10.5703125" style="30" customWidth="1"/>
    <col min="5" max="5" width="12.42578125" style="31" customWidth="1"/>
    <col min="6" max="8" width="12.42578125" style="1" customWidth="1"/>
    <col min="9" max="9" width="12.42578125" style="30" customWidth="1"/>
    <col min="10" max="16" width="12.42578125" style="1" customWidth="1"/>
    <col min="17" max="17" width="12" style="1" customWidth="1"/>
    <col min="18" max="16384" width="11.42578125" style="1"/>
  </cols>
  <sheetData>
    <row r="1" spans="1:21" ht="16.5" customHeight="1" thickBot="1">
      <c r="A1" s="238"/>
      <c r="B1" s="241" t="s">
        <v>26</v>
      </c>
      <c r="C1" s="242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4"/>
      <c r="O1" s="314" t="s">
        <v>215</v>
      </c>
      <c r="P1" s="315"/>
      <c r="Q1" s="316"/>
    </row>
    <row r="2" spans="1:21" ht="16.5" customHeight="1" thickBot="1">
      <c r="A2" s="239"/>
      <c r="B2" s="245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7"/>
      <c r="O2" s="314" t="s">
        <v>216</v>
      </c>
      <c r="P2" s="315"/>
      <c r="Q2" s="316"/>
    </row>
    <row r="3" spans="1:21" ht="16.5" customHeight="1" thickBot="1">
      <c r="A3" s="240"/>
      <c r="B3" s="248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50"/>
      <c r="O3" s="314" t="s">
        <v>217</v>
      </c>
      <c r="P3" s="315"/>
      <c r="Q3" s="316"/>
    </row>
    <row r="4" spans="1:21" ht="31.5" customHeight="1">
      <c r="A4" s="251" t="s">
        <v>214</v>
      </c>
      <c r="B4" s="252"/>
      <c r="C4" s="252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  <c r="Q4" s="253"/>
    </row>
    <row r="5" spans="1:21" s="2" customFormat="1" ht="31.5" customHeight="1" thickBot="1">
      <c r="A5" s="254" t="s">
        <v>0</v>
      </c>
      <c r="B5" s="255"/>
      <c r="C5" s="255"/>
      <c r="D5" s="255"/>
      <c r="E5" s="255"/>
      <c r="F5" s="255"/>
      <c r="G5" s="256"/>
      <c r="H5" s="257" t="s">
        <v>1</v>
      </c>
      <c r="I5" s="258"/>
      <c r="J5" s="258"/>
      <c r="K5" s="258"/>
      <c r="L5" s="258"/>
      <c r="M5" s="259"/>
      <c r="N5" s="257"/>
      <c r="O5" s="258"/>
      <c r="P5" s="258"/>
      <c r="Q5" s="260"/>
    </row>
    <row r="6" spans="1:21" ht="34.5" customHeight="1" thickTop="1">
      <c r="A6" s="268" t="s">
        <v>2</v>
      </c>
      <c r="B6" s="269"/>
      <c r="C6" s="270"/>
      <c r="D6" s="262" t="s">
        <v>3</v>
      </c>
      <c r="E6" s="262" t="s">
        <v>4</v>
      </c>
      <c r="F6" s="262"/>
      <c r="G6" s="262"/>
      <c r="H6" s="262"/>
      <c r="I6" s="262"/>
      <c r="J6" s="262"/>
      <c r="K6" s="262"/>
      <c r="L6" s="262"/>
      <c r="M6" s="262"/>
      <c r="N6" s="262"/>
      <c r="O6" s="262"/>
      <c r="P6" s="262"/>
      <c r="Q6" s="264" t="s">
        <v>5</v>
      </c>
    </row>
    <row r="7" spans="1:21" ht="34.5" customHeight="1" thickBot="1">
      <c r="A7" s="271"/>
      <c r="B7" s="272"/>
      <c r="C7" s="273"/>
      <c r="D7" s="263"/>
      <c r="E7" s="147" t="s">
        <v>6</v>
      </c>
      <c r="F7" s="147" t="s">
        <v>7</v>
      </c>
      <c r="G7" s="148" t="s">
        <v>8</v>
      </c>
      <c r="H7" s="148" t="s">
        <v>9</v>
      </c>
      <c r="I7" s="148" t="s">
        <v>10</v>
      </c>
      <c r="J7" s="148" t="s">
        <v>11</v>
      </c>
      <c r="K7" s="148" t="s">
        <v>12</v>
      </c>
      <c r="L7" s="148" t="s">
        <v>13</v>
      </c>
      <c r="M7" s="148" t="s">
        <v>14</v>
      </c>
      <c r="N7" s="148" t="s">
        <v>15</v>
      </c>
      <c r="O7" s="148" t="s">
        <v>16</v>
      </c>
      <c r="P7" s="148" t="s">
        <v>17</v>
      </c>
      <c r="Q7" s="265"/>
    </row>
    <row r="8" spans="1:21" ht="24" customHeight="1">
      <c r="A8" s="278" t="s">
        <v>70</v>
      </c>
      <c r="B8" s="266" t="s">
        <v>18</v>
      </c>
      <c r="C8" s="274" t="s">
        <v>71</v>
      </c>
      <c r="D8" s="267">
        <v>0.9</v>
      </c>
      <c r="E8" s="149">
        <v>0.99429999999999996</v>
      </c>
      <c r="F8" s="149">
        <v>0.9264</v>
      </c>
      <c r="G8" s="149">
        <v>0.94389999999999996</v>
      </c>
      <c r="H8" s="149">
        <v>0.97499999999999998</v>
      </c>
      <c r="I8" s="149">
        <v>0.95309999999999995</v>
      </c>
      <c r="J8" s="149">
        <v>0.85160000000000002</v>
      </c>
      <c r="K8" s="149"/>
      <c r="L8" s="149"/>
      <c r="M8" s="149"/>
      <c r="N8" s="149"/>
      <c r="O8" s="149"/>
      <c r="P8" s="149"/>
      <c r="Q8" s="150">
        <f>IF(ISERR(SLOPE(E8:P8,$E$42:$P$42)),"",(SLOPE(E8:P8,$E$42:$P$42)))</f>
        <v>-1.7208571428571424E-2</v>
      </c>
    </row>
    <row r="9" spans="1:21" ht="24" customHeight="1" thickBot="1">
      <c r="A9" s="279"/>
      <c r="B9" s="227"/>
      <c r="C9" s="275"/>
      <c r="D9" s="229"/>
      <c r="E9" s="230">
        <f>IF(ISERR(AVERAGE(E8:G8)),"",(AVERAGE(E8:G8)))</f>
        <v>0.95486666666666675</v>
      </c>
      <c r="F9" s="231"/>
      <c r="G9" s="231"/>
      <c r="H9" s="230">
        <f t="shared" ref="H9" si="0">IF(ISERR(AVERAGE(H8:J8)),"",(AVERAGE(H8:J8)))</f>
        <v>0.92656666666666665</v>
      </c>
      <c r="I9" s="231"/>
      <c r="J9" s="231"/>
      <c r="K9" s="230" t="str">
        <f t="shared" ref="K9" si="1">IF(ISERR(AVERAGE(K8:M8)),"",(AVERAGE(K8:M8)))</f>
        <v/>
      </c>
      <c r="L9" s="231"/>
      <c r="M9" s="231"/>
      <c r="N9" s="236" t="str">
        <f t="shared" ref="N9" si="2">IF(ISERR(AVERAGE(N8:P8)),"",(AVERAGE(N8:P8)))</f>
        <v/>
      </c>
      <c r="O9" s="236"/>
      <c r="P9" s="236"/>
      <c r="Q9" s="4"/>
      <c r="S9" s="5"/>
      <c r="T9" s="5"/>
      <c r="U9" s="5"/>
    </row>
    <row r="10" spans="1:21" ht="24" customHeight="1">
      <c r="A10" s="279"/>
      <c r="B10" s="226" t="s">
        <v>18</v>
      </c>
      <c r="C10" s="276" t="s">
        <v>72</v>
      </c>
      <c r="D10" s="228">
        <v>0.9</v>
      </c>
      <c r="E10" s="3">
        <v>0.96779999999999999</v>
      </c>
      <c r="F10" s="3">
        <v>0.87229999999999996</v>
      </c>
      <c r="G10" s="3">
        <v>0.98460000000000003</v>
      </c>
      <c r="H10" s="3">
        <v>0.81679999999999997</v>
      </c>
      <c r="I10" s="3">
        <v>0.92500000000000004</v>
      </c>
      <c r="J10" s="3">
        <v>0.89449999999999996</v>
      </c>
      <c r="K10" s="3"/>
      <c r="L10" s="3"/>
      <c r="M10" s="3"/>
      <c r="N10" s="3"/>
      <c r="O10" s="3"/>
      <c r="P10" s="3"/>
      <c r="Q10" s="150">
        <f>IF(ISERR(SLOPE(E11:P11,$E$42:$P$42)),"",(SLOPE(E11:P11,$E$42:$P$42)))</f>
        <v>-2.0933333333333359E-2</v>
      </c>
    </row>
    <row r="11" spans="1:21" ht="24" customHeight="1" thickBot="1">
      <c r="A11" s="279"/>
      <c r="B11" s="227"/>
      <c r="C11" s="275"/>
      <c r="D11" s="229"/>
      <c r="E11" s="230">
        <f>IF(ISERR(AVERAGE(E10:G10)),"",(AVERAGE(E10:G10)))</f>
        <v>0.94156666666666666</v>
      </c>
      <c r="F11" s="231"/>
      <c r="G11" s="231"/>
      <c r="H11" s="230">
        <f t="shared" ref="H11" si="3">IF(ISERR(AVERAGE(H10:J10)),"",(AVERAGE(H10:J10)))</f>
        <v>0.87876666666666658</v>
      </c>
      <c r="I11" s="231"/>
      <c r="J11" s="231"/>
      <c r="K11" s="230" t="str">
        <f t="shared" ref="K11" si="4">IF(ISERR(AVERAGE(K10:M10)),"",(AVERAGE(K10:M10)))</f>
        <v/>
      </c>
      <c r="L11" s="231"/>
      <c r="M11" s="231"/>
      <c r="N11" s="236" t="str">
        <f t="shared" ref="N11" si="5">IF(ISERR(AVERAGE(N10:P10)),"",(AVERAGE(N10:P10)))</f>
        <v/>
      </c>
      <c r="O11" s="236"/>
      <c r="P11" s="236"/>
      <c r="Q11" s="155"/>
      <c r="S11" s="5"/>
      <c r="T11" s="5"/>
      <c r="U11" s="5"/>
    </row>
    <row r="12" spans="1:21" ht="24" customHeight="1">
      <c r="A12" s="279"/>
      <c r="B12" s="226" t="s">
        <v>18</v>
      </c>
      <c r="C12" s="276" t="s">
        <v>73</v>
      </c>
      <c r="D12" s="228">
        <v>0.9</v>
      </c>
      <c r="E12" s="3">
        <v>0.99119999999999997</v>
      </c>
      <c r="F12" s="3">
        <v>0.85189999999999999</v>
      </c>
      <c r="G12" s="3">
        <v>0.96919999999999995</v>
      </c>
      <c r="H12" s="3">
        <v>0.94289999999999996</v>
      </c>
      <c r="I12" s="3">
        <v>0.97370000000000001</v>
      </c>
      <c r="J12" s="3">
        <v>0.97089999999999999</v>
      </c>
      <c r="K12" s="3"/>
      <c r="L12" s="3"/>
      <c r="M12" s="3"/>
      <c r="N12" s="3"/>
      <c r="O12" s="3"/>
      <c r="P12" s="3"/>
      <c r="Q12" s="150">
        <f>IF(ISERR(SLOPE(E13:P13,$E$42:$P$42)),"",(SLOPE(E13:P13,$E$42:$P$42)))</f>
        <v>8.3555555555555241E-3</v>
      </c>
    </row>
    <row r="13" spans="1:21" ht="24" customHeight="1" thickBot="1">
      <c r="A13" s="279"/>
      <c r="B13" s="227"/>
      <c r="C13" s="275"/>
      <c r="D13" s="229"/>
      <c r="E13" s="230">
        <f>IF(ISERR(AVERAGE(E12:G12)),"",(AVERAGE(E12:G12)))</f>
        <v>0.93743333333333334</v>
      </c>
      <c r="F13" s="231"/>
      <c r="G13" s="231"/>
      <c r="H13" s="230">
        <f t="shared" ref="H13" si="6">IF(ISERR(AVERAGE(H12:J12)),"",(AVERAGE(H12:J12)))</f>
        <v>0.96249999999999991</v>
      </c>
      <c r="I13" s="231"/>
      <c r="J13" s="231"/>
      <c r="K13" s="230" t="str">
        <f t="shared" ref="K13" si="7">IF(ISERR(AVERAGE(K12:M12)),"",(AVERAGE(K12:M12)))</f>
        <v/>
      </c>
      <c r="L13" s="231"/>
      <c r="M13" s="231"/>
      <c r="N13" s="236" t="str">
        <f t="shared" ref="N13" si="8">IF(ISERR(AVERAGE(N12:P12)),"",(AVERAGE(N12:P12)))</f>
        <v/>
      </c>
      <c r="O13" s="236"/>
      <c r="P13" s="236"/>
      <c r="Q13" s="4"/>
      <c r="S13" s="5"/>
      <c r="T13" s="5"/>
      <c r="U13" s="5"/>
    </row>
    <row r="14" spans="1:21" ht="24" customHeight="1">
      <c r="A14" s="279"/>
      <c r="B14" s="226" t="s">
        <v>18</v>
      </c>
      <c r="C14" s="276" t="s">
        <v>74</v>
      </c>
      <c r="D14" s="228">
        <v>0.9</v>
      </c>
      <c r="E14" s="3">
        <v>0.99429999999999996</v>
      </c>
      <c r="F14" s="3">
        <v>0.94499999999999995</v>
      </c>
      <c r="G14" s="3">
        <v>0.99609999999999999</v>
      </c>
      <c r="H14" s="3">
        <v>0.99129999999999996</v>
      </c>
      <c r="I14" s="3">
        <v>0.98260000000000003</v>
      </c>
      <c r="J14" s="3">
        <v>0.92320000000000002</v>
      </c>
      <c r="K14" s="3"/>
      <c r="L14" s="3"/>
      <c r="M14" s="3"/>
      <c r="N14" s="3"/>
      <c r="O14" s="3"/>
      <c r="P14" s="3"/>
      <c r="Q14" s="150">
        <f>IF(ISERR(SLOPE(E15:P15,$E$42:$P$42)),"",(SLOPE(E15:P15,$E$42:$P$42)))</f>
        <v>-4.2555555555554942E-3</v>
      </c>
    </row>
    <row r="15" spans="1:21" ht="24" customHeight="1">
      <c r="A15" s="279"/>
      <c r="B15" s="233"/>
      <c r="C15" s="277"/>
      <c r="D15" s="237"/>
      <c r="E15" s="317">
        <f>IF(ISERR(AVERAGE(E14:G14)),"",(AVERAGE(E14:G14)))</f>
        <v>0.97846666666666648</v>
      </c>
      <c r="F15" s="318"/>
      <c r="G15" s="318"/>
      <c r="H15" s="317">
        <f t="shared" ref="H15" si="9">IF(ISERR(AVERAGE(H14:J14)),"",(AVERAGE(H14:J14)))</f>
        <v>0.9657</v>
      </c>
      <c r="I15" s="318"/>
      <c r="J15" s="318"/>
      <c r="K15" s="317" t="str">
        <f t="shared" ref="K15" si="10">IF(ISERR(AVERAGE(K14:M14)),"",(AVERAGE(K14:M14)))</f>
        <v/>
      </c>
      <c r="L15" s="318"/>
      <c r="M15" s="318"/>
      <c r="N15" s="261" t="str">
        <f t="shared" ref="N15" si="11">IF(ISERR(AVERAGE(N14:P14)),"",(AVERAGE(N14:P14)))</f>
        <v/>
      </c>
      <c r="O15" s="261"/>
      <c r="P15" s="261"/>
      <c r="Q15" s="208"/>
      <c r="S15" s="5"/>
      <c r="T15" s="5"/>
      <c r="U15" s="5"/>
    </row>
    <row r="16" spans="1:21" ht="16.5" customHeight="1">
      <c r="A16" s="313" t="s">
        <v>75</v>
      </c>
      <c r="B16" s="226" t="s">
        <v>19</v>
      </c>
      <c r="C16" s="235" t="s">
        <v>210</v>
      </c>
      <c r="D16" s="234">
        <v>6000</v>
      </c>
      <c r="E16" s="32">
        <v>23319.26</v>
      </c>
      <c r="F16" s="32">
        <v>17827.375</v>
      </c>
      <c r="G16" s="32">
        <v>27413.217000000001</v>
      </c>
      <c r="H16" s="32">
        <v>32080.507000000001</v>
      </c>
      <c r="I16" s="32">
        <v>65478.652000000002</v>
      </c>
      <c r="J16" s="32">
        <v>11850.197</v>
      </c>
      <c r="K16" s="213"/>
      <c r="L16" s="213"/>
      <c r="M16" s="214"/>
      <c r="N16" s="213"/>
      <c r="O16" s="214"/>
      <c r="P16" s="214"/>
      <c r="Q16" s="215">
        <f>IF(ISERR(SLOPE(E16:P16,$E$42:$P$42)),"",(SLOPE(E16:P16,$E$42:$P$42)))</f>
        <v>2579.3087428571434</v>
      </c>
    </row>
    <row r="17" spans="1:21" ht="16.5" customHeight="1">
      <c r="A17" s="313"/>
      <c r="B17" s="233"/>
      <c r="C17" s="235"/>
      <c r="D17" s="234"/>
      <c r="E17" s="232">
        <f>IF(ISERR(AVERAGE(E16:G16)),"",(AVERAGE(E16:G16)))</f>
        <v>22853.284</v>
      </c>
      <c r="F17" s="232"/>
      <c r="G17" s="232"/>
      <c r="H17" s="232">
        <f>IF(ISERR(AVERAGE(H16:J16)),"",(AVERAGE(H16:J16)))</f>
        <v>36469.785333333333</v>
      </c>
      <c r="I17" s="232"/>
      <c r="J17" s="232"/>
      <c r="K17" s="232" t="str">
        <f>IF(ISERR(AVERAGE(K16:M16)),"",(AVERAGE(K16:M16)))</f>
        <v/>
      </c>
      <c r="L17" s="232"/>
      <c r="M17" s="232"/>
      <c r="N17" s="232" t="str">
        <f>IF(ISERR(AVERAGE(N16:P16)),"",(AVERAGE(N16:P16)))</f>
        <v/>
      </c>
      <c r="O17" s="232"/>
      <c r="P17" s="232"/>
      <c r="Q17" s="216"/>
      <c r="S17" s="5"/>
      <c r="T17" s="5"/>
      <c r="U17" s="5"/>
    </row>
    <row r="18" spans="1:21" ht="16.5" customHeight="1">
      <c r="A18" s="313"/>
      <c r="B18" s="233"/>
      <c r="C18" s="235" t="s">
        <v>211</v>
      </c>
      <c r="D18" s="234"/>
      <c r="E18" s="32">
        <v>3046.098</v>
      </c>
      <c r="F18" s="32">
        <v>252.69</v>
      </c>
      <c r="G18" s="32">
        <v>2786.6979999999999</v>
      </c>
      <c r="H18" s="32">
        <v>3136.143</v>
      </c>
      <c r="I18" s="32">
        <v>1407.5440000000001</v>
      </c>
      <c r="J18" s="32">
        <v>2389.5590000000002</v>
      </c>
      <c r="K18" s="213"/>
      <c r="L18" s="213"/>
      <c r="M18" s="214"/>
      <c r="N18" s="213"/>
      <c r="O18" s="214"/>
      <c r="P18" s="214"/>
      <c r="Q18" s="215">
        <f>IF(ISERR(SLOPE(E18:P18,$E$42:$P$42)),"",(SLOPE(E18:P18,$E$42:$P$42)))</f>
        <v>15.180342857142906</v>
      </c>
    </row>
    <row r="19" spans="1:21" ht="16.5" customHeight="1">
      <c r="A19" s="313"/>
      <c r="B19" s="233"/>
      <c r="C19" s="235"/>
      <c r="D19" s="234"/>
      <c r="E19" s="232">
        <f>IF(ISERR(AVERAGE(E18:G18)),"",(AVERAGE(E18:G18)))</f>
        <v>2028.4953333333333</v>
      </c>
      <c r="F19" s="232"/>
      <c r="G19" s="232"/>
      <c r="H19" s="232">
        <f>IF(ISERR(AVERAGE(H18:J18)),"",(AVERAGE(H18:J18)))</f>
        <v>2311.0819999999999</v>
      </c>
      <c r="I19" s="232"/>
      <c r="J19" s="232"/>
      <c r="K19" s="232" t="str">
        <f>IF(ISERR(AVERAGE(K18:M18)),"",(AVERAGE(K18:M18)))</f>
        <v/>
      </c>
      <c r="L19" s="232"/>
      <c r="M19" s="232"/>
      <c r="N19" s="232" t="str">
        <f>IF(ISERR(AVERAGE(N18:P18)),"",(AVERAGE(N18:P18)))</f>
        <v/>
      </c>
      <c r="O19" s="232"/>
      <c r="P19" s="232"/>
      <c r="Q19" s="216"/>
      <c r="S19" s="5"/>
      <c r="T19" s="5"/>
      <c r="U19" s="5"/>
    </row>
    <row r="20" spans="1:21" ht="16.5" customHeight="1">
      <c r="A20" s="313"/>
      <c r="B20" s="233"/>
      <c r="C20" s="235" t="s">
        <v>212</v>
      </c>
      <c r="D20" s="234"/>
      <c r="E20" s="32">
        <v>0</v>
      </c>
      <c r="F20" s="32">
        <v>3894.8330000000001</v>
      </c>
      <c r="G20" s="32">
        <v>2812.5250000000001</v>
      </c>
      <c r="H20" s="32">
        <v>27197.18</v>
      </c>
      <c r="I20" s="32">
        <v>0</v>
      </c>
      <c r="J20" s="32">
        <v>0</v>
      </c>
      <c r="K20" s="213"/>
      <c r="L20" s="213"/>
      <c r="M20" s="214"/>
      <c r="N20" s="213"/>
      <c r="O20" s="214"/>
      <c r="P20" s="214"/>
      <c r="Q20" s="215">
        <f>IF(ISERR(SLOPE(E20:P20,$E$42:$P$42)),"",(SLOPE(E20:P20,$E$42:$P$42)))</f>
        <v>362.8615999999999</v>
      </c>
    </row>
    <row r="21" spans="1:21" ht="16.5" customHeight="1">
      <c r="A21" s="313"/>
      <c r="B21" s="233"/>
      <c r="C21" s="235"/>
      <c r="D21" s="234"/>
      <c r="E21" s="232">
        <f>IF(ISERR(AVERAGE(E20:G20)),"",(AVERAGE(E20:G20)))</f>
        <v>2235.7860000000001</v>
      </c>
      <c r="F21" s="232"/>
      <c r="G21" s="232"/>
      <c r="H21" s="232">
        <f>IF(ISERR(AVERAGE(H20:J20)),"",(AVERAGE(H20:J20)))</f>
        <v>9065.7266666666674</v>
      </c>
      <c r="I21" s="232"/>
      <c r="J21" s="232"/>
      <c r="K21" s="232" t="str">
        <f>IF(ISERR(AVERAGE(K20:M20)),"",(AVERAGE(K20:M20)))</f>
        <v/>
      </c>
      <c r="L21" s="232"/>
      <c r="M21" s="232"/>
      <c r="N21" s="232" t="str">
        <f>IF(ISERR(AVERAGE(N20:P20)),"",(AVERAGE(N20:P20)))</f>
        <v/>
      </c>
      <c r="O21" s="232"/>
      <c r="P21" s="232"/>
      <c r="Q21" s="216"/>
      <c r="S21" s="5"/>
      <c r="T21" s="5"/>
      <c r="U21" s="5"/>
    </row>
    <row r="22" spans="1:21" ht="16.5" customHeight="1">
      <c r="A22" s="313"/>
      <c r="B22" s="233"/>
      <c r="C22" s="235" t="s">
        <v>213</v>
      </c>
      <c r="D22" s="234"/>
      <c r="E22" s="32">
        <v>387</v>
      </c>
      <c r="F22" s="32">
        <v>0</v>
      </c>
      <c r="G22" s="32">
        <v>569.09299999999996</v>
      </c>
      <c r="H22" s="32">
        <v>27</v>
      </c>
      <c r="I22" s="32">
        <v>124.593</v>
      </c>
      <c r="J22" s="32">
        <v>1215.9359999999999</v>
      </c>
      <c r="K22" s="213"/>
      <c r="L22" s="213"/>
      <c r="M22" s="214"/>
      <c r="N22" s="213"/>
      <c r="O22" s="214"/>
      <c r="P22" s="214"/>
      <c r="Q22" s="215">
        <f>IF(ISERR(SLOPE(E22:P22,$E$42:$P$42)),"",(SLOPE(E22:P22,$E$42:$P$42)))</f>
        <v>113.61045714285713</v>
      </c>
    </row>
    <row r="23" spans="1:21" ht="16.5" customHeight="1">
      <c r="A23" s="313"/>
      <c r="B23" s="227"/>
      <c r="C23" s="235"/>
      <c r="D23" s="234"/>
      <c r="E23" s="232">
        <f>IF(ISERR(AVERAGE(E22:G22)),"",(AVERAGE(E22:G22)))</f>
        <v>318.69766666666663</v>
      </c>
      <c r="F23" s="232"/>
      <c r="G23" s="232"/>
      <c r="H23" s="232">
        <f>IF(ISERR(AVERAGE(H22:J22)),"",(AVERAGE(H22:J22)))</f>
        <v>455.84300000000002</v>
      </c>
      <c r="I23" s="232"/>
      <c r="J23" s="232"/>
      <c r="K23" s="232" t="str">
        <f>IF(ISERR(AVERAGE(K22:M22)),"",(AVERAGE(K22:M22)))</f>
        <v/>
      </c>
      <c r="L23" s="232"/>
      <c r="M23" s="232"/>
      <c r="N23" s="232" t="str">
        <f>IF(ISERR(AVERAGE(N22:P22)),"",(AVERAGE(N22:P22)))</f>
        <v/>
      </c>
      <c r="O23" s="232"/>
      <c r="P23" s="232"/>
      <c r="Q23" s="216"/>
      <c r="S23" s="5"/>
      <c r="T23" s="5"/>
      <c r="U23" s="5"/>
    </row>
    <row r="24" spans="1:21" ht="24" customHeight="1">
      <c r="A24" s="279" t="s">
        <v>69</v>
      </c>
      <c r="B24" s="233" t="s">
        <v>67</v>
      </c>
      <c r="C24" s="277" t="s">
        <v>71</v>
      </c>
      <c r="D24" s="306"/>
      <c r="E24" s="217">
        <v>3.3333333333333335</v>
      </c>
      <c r="F24" s="217">
        <v>3.25</v>
      </c>
      <c r="G24" s="217">
        <v>2.8333333333333335</v>
      </c>
      <c r="H24" s="217">
        <v>7.083333333333333</v>
      </c>
      <c r="I24" s="217">
        <v>1.5999999999999999</v>
      </c>
      <c r="J24" s="217">
        <v>0.91666666666666663</v>
      </c>
      <c r="K24" s="209"/>
      <c r="L24" s="209"/>
      <c r="M24" s="210"/>
      <c r="N24" s="211"/>
      <c r="O24" s="211"/>
      <c r="P24" s="211"/>
      <c r="Q24" s="212">
        <f>IF(ISERR(SLOPE(E24:P24,$E$42:$P$42)),"",(SLOPE(E24:P24,$E$42:$P$42)))</f>
        <v>-0.36523809523809531</v>
      </c>
    </row>
    <row r="25" spans="1:21" ht="24" customHeight="1" thickBot="1">
      <c r="A25" s="279"/>
      <c r="B25" s="233"/>
      <c r="C25" s="275"/>
      <c r="D25" s="297"/>
      <c r="E25" s="288">
        <f>IF(ISERR(AVERAGE(E24:G24)),"",(AVERAGE(E24:G24)))</f>
        <v>3.1388888888888893</v>
      </c>
      <c r="F25" s="289"/>
      <c r="G25" s="289"/>
      <c r="H25" s="307">
        <f t="shared" ref="H25" si="12">IF(ISERR(AVERAGE(H24:J24)),"",(AVERAGE(H24:J24)))</f>
        <v>3.1999999999999997</v>
      </c>
      <c r="I25" s="308"/>
      <c r="J25" s="308"/>
      <c r="K25" s="303" t="str">
        <f t="shared" ref="K25" si="13">IF(ISERR(AVERAGE(K24:M24)),"",(AVERAGE(K24:M24)))</f>
        <v/>
      </c>
      <c r="L25" s="304"/>
      <c r="M25" s="305"/>
      <c r="N25" s="288" t="str">
        <f t="shared" ref="N25" si="14">IF(ISERR(AVERAGE(N24:P24)),"",(AVERAGE(N24:P24)))</f>
        <v/>
      </c>
      <c r="O25" s="289"/>
      <c r="P25" s="290"/>
      <c r="Q25" s="4"/>
      <c r="S25" s="5"/>
      <c r="T25" s="5"/>
      <c r="U25" s="5"/>
    </row>
    <row r="26" spans="1:21" ht="24" customHeight="1">
      <c r="A26" s="279"/>
      <c r="B26" s="233"/>
      <c r="C26" s="276" t="s">
        <v>72</v>
      </c>
      <c r="D26" s="291"/>
      <c r="E26" s="218">
        <v>1.9444444444444444</v>
      </c>
      <c r="F26" s="218">
        <v>1.5833333333333333</v>
      </c>
      <c r="G26" s="218">
        <v>2.5833333333333335</v>
      </c>
      <c r="H26" s="218">
        <v>1.1851851851851851</v>
      </c>
      <c r="I26" s="218">
        <v>1.25</v>
      </c>
      <c r="J26" s="218">
        <v>1.1111111111111112</v>
      </c>
      <c r="K26" s="156"/>
      <c r="L26" s="156"/>
      <c r="M26" s="157"/>
      <c r="N26" s="158"/>
      <c r="O26" s="158"/>
      <c r="P26" s="158"/>
      <c r="Q26" s="150">
        <f>IF(ISERR(SLOPE(E26:P26,$E$42:$P$42)),"",(SLOPE(E26:P26,$E$42:$P$42)))</f>
        <v>-0.18756613756613755</v>
      </c>
    </row>
    <row r="27" spans="1:21" ht="24" customHeight="1" thickBot="1">
      <c r="A27" s="279"/>
      <c r="B27" s="233"/>
      <c r="C27" s="275"/>
      <c r="D27" s="297"/>
      <c r="E27" s="307">
        <f>IF(ISERR(AVERAGE(E26:G26)),"",(AVERAGE(E26:G26)))</f>
        <v>2.0370370370370368</v>
      </c>
      <c r="F27" s="308"/>
      <c r="G27" s="308"/>
      <c r="H27" s="307">
        <f t="shared" ref="H27" si="15">IF(ISERR(AVERAGE(H26:J26)),"",(AVERAGE(H26:J26)))</f>
        <v>1.1820987654320987</v>
      </c>
      <c r="I27" s="308"/>
      <c r="J27" s="308"/>
      <c r="K27" s="303" t="str">
        <f t="shared" ref="K27" si="16">IF(ISERR(AVERAGE(K26:M26)),"",(AVERAGE(K26:M26)))</f>
        <v/>
      </c>
      <c r="L27" s="304"/>
      <c r="M27" s="305"/>
      <c r="N27" s="288" t="str">
        <f t="shared" ref="N27" si="17">IF(ISERR(AVERAGE(N26:P26)),"",(AVERAGE(N26:P26)))</f>
        <v/>
      </c>
      <c r="O27" s="289"/>
      <c r="P27" s="290"/>
      <c r="Q27" s="4"/>
      <c r="S27" s="5"/>
      <c r="T27" s="5"/>
      <c r="U27" s="5"/>
    </row>
    <row r="28" spans="1:21" ht="24" customHeight="1">
      <c r="A28" s="279"/>
      <c r="B28" s="233"/>
      <c r="C28" s="276" t="s">
        <v>73</v>
      </c>
      <c r="D28" s="291"/>
      <c r="E28" s="218">
        <v>6.416666666666667</v>
      </c>
      <c r="F28" s="218">
        <v>3.7916666666666665</v>
      </c>
      <c r="G28" s="218">
        <v>2.7129629629629632</v>
      </c>
      <c r="H28" s="218">
        <v>5.3888888888888893</v>
      </c>
      <c r="I28" s="218">
        <v>2.1944444444444442</v>
      </c>
      <c r="J28" s="218">
        <v>2.0249999999999999</v>
      </c>
      <c r="K28" s="156"/>
      <c r="L28" s="156"/>
      <c r="M28" s="158"/>
      <c r="N28" s="158"/>
      <c r="O28" s="158"/>
      <c r="P28" s="158"/>
      <c r="Q28" s="150">
        <f>IF(ISERR(SLOPE(E28:P28,$E$42:$P$42)),"",(SLOPE(E28:P28,$E$42:$P$42)))</f>
        <v>-0.6878306878306879</v>
      </c>
    </row>
    <row r="29" spans="1:21" ht="24" customHeight="1" thickBot="1">
      <c r="A29" s="279"/>
      <c r="B29" s="233"/>
      <c r="C29" s="275"/>
      <c r="D29" s="297"/>
      <c r="E29" s="307">
        <f>IF(ISERR(AVERAGE(E28:G28)),"",(AVERAGE(E28:G28)))</f>
        <v>4.3070987654320989</v>
      </c>
      <c r="F29" s="308"/>
      <c r="G29" s="308"/>
      <c r="H29" s="307">
        <f t="shared" ref="H29" si="18">IF(ISERR(AVERAGE(H28:J28)),"",(AVERAGE(H28:J28)))</f>
        <v>3.2027777777777779</v>
      </c>
      <c r="I29" s="308"/>
      <c r="J29" s="308"/>
      <c r="K29" s="303" t="str">
        <f t="shared" ref="K29" si="19">IF(ISERR(AVERAGE(K28:M28)),"",(AVERAGE(K28:M28)))</f>
        <v/>
      </c>
      <c r="L29" s="304"/>
      <c r="M29" s="305"/>
      <c r="N29" s="288" t="str">
        <f t="shared" ref="N29" si="20">IF(ISERR(AVERAGE(N28:P28)),"",(AVERAGE(N28:P28)))</f>
        <v/>
      </c>
      <c r="O29" s="289"/>
      <c r="P29" s="290"/>
      <c r="Q29" s="4"/>
      <c r="S29" s="5"/>
      <c r="T29" s="5"/>
      <c r="U29" s="5"/>
    </row>
    <row r="30" spans="1:21" ht="24" customHeight="1">
      <c r="A30" s="279"/>
      <c r="B30" s="233"/>
      <c r="C30" s="276" t="s">
        <v>74</v>
      </c>
      <c r="D30" s="291"/>
      <c r="E30" s="218">
        <v>6</v>
      </c>
      <c r="F30" s="218">
        <v>5.375</v>
      </c>
      <c r="G30" s="218">
        <v>10.333333333333334</v>
      </c>
      <c r="H30" s="218">
        <v>3.9761921296296294</v>
      </c>
      <c r="I30" s="218">
        <v>2.6041666666666665</v>
      </c>
      <c r="J30" s="218">
        <v>1.3499999999999999</v>
      </c>
      <c r="K30" s="156"/>
      <c r="L30" s="156"/>
      <c r="M30" s="158"/>
      <c r="N30" s="158"/>
      <c r="O30" s="158"/>
      <c r="P30" s="158"/>
      <c r="Q30" s="150">
        <f>IF(ISERR(SLOPE(E30:P30,$E$42:$P$42)),"",(SLOPE(E30:P30,$E$42:$P$42)))</f>
        <v>-1.0834183201058201</v>
      </c>
    </row>
    <row r="31" spans="1:21" ht="24" customHeight="1" thickBot="1">
      <c r="A31" s="309"/>
      <c r="B31" s="310"/>
      <c r="C31" s="311"/>
      <c r="D31" s="292"/>
      <c r="E31" s="361">
        <f>IF(ISERR(AVERAGE(E30:G30)),"",(AVERAGE(E30:G30)))</f>
        <v>7.2361111111111116</v>
      </c>
      <c r="F31" s="362"/>
      <c r="G31" s="362"/>
      <c r="H31" s="361">
        <f t="shared" ref="H31" si="21">IF(ISERR(AVERAGE(H30:J30)),"",(AVERAGE(H30:J30)))</f>
        <v>2.6434529320987652</v>
      </c>
      <c r="I31" s="362"/>
      <c r="J31" s="362"/>
      <c r="K31" s="303" t="str">
        <f t="shared" ref="K31" si="22">IF(ISERR(AVERAGE(K30:M30)),"",(AVERAGE(K30:M30)))</f>
        <v/>
      </c>
      <c r="L31" s="304"/>
      <c r="M31" s="305"/>
      <c r="N31" s="288" t="str">
        <f t="shared" ref="N31" si="23">IF(ISERR(AVERAGE(N30:P30)),"",(AVERAGE(N30:P30)))</f>
        <v/>
      </c>
      <c r="O31" s="289"/>
      <c r="P31" s="290"/>
      <c r="Q31" s="151"/>
      <c r="S31" s="5"/>
      <c r="T31" s="5"/>
      <c r="U31" s="5"/>
    </row>
    <row r="32" spans="1:21" ht="27.75" customHeight="1">
      <c r="A32" s="278" t="s">
        <v>76</v>
      </c>
      <c r="B32" s="266" t="s">
        <v>68</v>
      </c>
      <c r="C32" s="274" t="s">
        <v>71</v>
      </c>
      <c r="D32" s="312"/>
      <c r="E32" s="219">
        <v>2.7777777777777776E-2</v>
      </c>
      <c r="F32" s="219">
        <v>3.6111111111111115E-2</v>
      </c>
      <c r="G32" s="219">
        <v>6.5104166666666671E-2</v>
      </c>
      <c r="H32" s="219">
        <v>0.17708333333333334</v>
      </c>
      <c r="I32" s="219">
        <v>2.7083333333333334E-2</v>
      </c>
      <c r="J32" s="219">
        <v>0.13931712962962964</v>
      </c>
      <c r="K32" s="153"/>
      <c r="L32" s="153"/>
      <c r="M32" s="153"/>
      <c r="N32" s="153"/>
      <c r="O32" s="153"/>
      <c r="P32" s="153"/>
      <c r="Q32" s="150">
        <f>IF(ISERR(SLOPE(E32:P32,$E$42:$P$42)),"",(SLOPE(E32:P32,$E$42:$P$42)))</f>
        <v>1.8359788359788361E-2</v>
      </c>
    </row>
    <row r="33" spans="1:22" ht="27.75" customHeight="1" thickBot="1">
      <c r="A33" s="279"/>
      <c r="B33" s="233"/>
      <c r="C33" s="275"/>
      <c r="D33" s="297"/>
      <c r="E33" s="298">
        <f>IF(ISERR(AVERAGE(E32:G32)),"",(AVERAGE(E32:G32)))</f>
        <v>4.2997685185185187E-2</v>
      </c>
      <c r="F33" s="299"/>
      <c r="G33" s="299"/>
      <c r="H33" s="298">
        <f>IF(ISERR(AVERAGE(H32:J32)),"",(AVERAGE(H32:J32)))</f>
        <v>0.11449459876543211</v>
      </c>
      <c r="I33" s="299"/>
      <c r="J33" s="299"/>
      <c r="K33" s="300" t="str">
        <f>IF(ISERR(AVERAGE(K32:M32)),"",(AVERAGE(K32:M32)))</f>
        <v/>
      </c>
      <c r="L33" s="301"/>
      <c r="M33" s="302"/>
      <c r="N33" s="300" t="str">
        <f>IF(ISERR(AVERAGE(N32:P32)),"",(AVERAGE(N32:P32)))</f>
        <v/>
      </c>
      <c r="O33" s="301"/>
      <c r="P33" s="302"/>
      <c r="Q33" s="6"/>
      <c r="S33" s="5"/>
      <c r="T33" s="5"/>
      <c r="U33" s="5"/>
    </row>
    <row r="34" spans="1:22" ht="27.75" customHeight="1">
      <c r="A34" s="279"/>
      <c r="B34" s="233"/>
      <c r="C34" s="276" t="s">
        <v>72</v>
      </c>
      <c r="D34" s="291"/>
      <c r="E34" s="220">
        <v>8.1018518518518517E-2</v>
      </c>
      <c r="F34" s="220">
        <v>5.6250000000000001E-2</v>
      </c>
      <c r="G34" s="220">
        <v>3.9930555555555559E-2</v>
      </c>
      <c r="H34" s="220">
        <v>0.10833333333333334</v>
      </c>
      <c r="I34" s="220">
        <v>9.375E-2</v>
      </c>
      <c r="J34" s="220">
        <v>3.0833333333333334E-2</v>
      </c>
      <c r="K34" s="154"/>
      <c r="L34" s="154"/>
      <c r="M34" s="154"/>
      <c r="N34" s="154"/>
      <c r="O34" s="154"/>
      <c r="P34" s="154"/>
      <c r="Q34" s="150">
        <f>IF(ISERR(SLOPE(E34:P34,$E$42:$P$42)),"",(SLOPE(E34:P34,$E$42:$P$42)))</f>
        <v>-2.0006613756613752E-3</v>
      </c>
    </row>
    <row r="35" spans="1:22" ht="27.75" customHeight="1" thickBot="1">
      <c r="A35" s="279"/>
      <c r="B35" s="233"/>
      <c r="C35" s="275"/>
      <c r="D35" s="297"/>
      <c r="E35" s="298">
        <f>IF(ISERR(AVERAGE(E34:G34)),"",(AVERAGE(E34:G34)))</f>
        <v>5.9066358024691352E-2</v>
      </c>
      <c r="F35" s="299"/>
      <c r="G35" s="299"/>
      <c r="H35" s="298">
        <f>IF(ISERR(AVERAGE(H34:J34)),"",(AVERAGE(H34:J34)))</f>
        <v>7.7638888888888882E-2</v>
      </c>
      <c r="I35" s="299"/>
      <c r="J35" s="299"/>
      <c r="K35" s="300" t="str">
        <f>IF(ISERR(AVERAGE(K34:M34)),"",(AVERAGE(K34:M34)))</f>
        <v/>
      </c>
      <c r="L35" s="301"/>
      <c r="M35" s="302"/>
      <c r="N35" s="300" t="str">
        <f>IF(ISERR(AVERAGE(N34:P34)),"",(AVERAGE(N34:P34)))</f>
        <v/>
      </c>
      <c r="O35" s="301"/>
      <c r="P35" s="302"/>
      <c r="Q35" s="6"/>
      <c r="S35" s="5"/>
      <c r="T35" s="5"/>
      <c r="U35" s="5"/>
    </row>
    <row r="36" spans="1:22" ht="27.75" customHeight="1">
      <c r="A36" s="279"/>
      <c r="B36" s="233"/>
      <c r="C36" s="276" t="s">
        <v>73</v>
      </c>
      <c r="D36" s="291"/>
      <c r="E36" s="220">
        <v>8.5069444444444434E-2</v>
      </c>
      <c r="F36" s="220">
        <v>7.4999999999999997E-2</v>
      </c>
      <c r="G36" s="220">
        <v>6.3460648148148155E-2</v>
      </c>
      <c r="H36" s="220">
        <v>0.20052083333333334</v>
      </c>
      <c r="I36" s="220">
        <v>2.6041666666666668E-2</v>
      </c>
      <c r="J36" s="220">
        <v>2.6388888888888889E-2</v>
      </c>
      <c r="K36" s="154"/>
      <c r="L36" s="154"/>
      <c r="M36" s="154"/>
      <c r="N36" s="154"/>
      <c r="O36" s="154"/>
      <c r="P36" s="154"/>
      <c r="Q36" s="150">
        <f>IF(ISERR(SLOPE(E36:P36,$E$42:$P$42)),"",(SLOPE(E36:P36,$E$42:$P$42)))</f>
        <v>-8.6633597883597844E-3</v>
      </c>
    </row>
    <row r="37" spans="1:22" ht="27.75" customHeight="1" thickBot="1">
      <c r="A37" s="279"/>
      <c r="B37" s="233"/>
      <c r="C37" s="275"/>
      <c r="D37" s="297"/>
      <c r="E37" s="298">
        <f>IF(ISERR(AVERAGE(E36:G36)),"",(AVERAGE(E36:G36)))</f>
        <v>7.4510030864197538E-2</v>
      </c>
      <c r="F37" s="299"/>
      <c r="G37" s="299"/>
      <c r="H37" s="298">
        <f>IF(ISERR(AVERAGE(H36:J36)),"",(AVERAGE(H36:J36)))</f>
        <v>8.4317129629629631E-2</v>
      </c>
      <c r="I37" s="299"/>
      <c r="J37" s="299"/>
      <c r="K37" s="300" t="str">
        <f>IF(ISERR(AVERAGE(K36:M36)),"",(AVERAGE(K36:M36)))</f>
        <v/>
      </c>
      <c r="L37" s="301"/>
      <c r="M37" s="302"/>
      <c r="N37" s="300" t="str">
        <f>IF(ISERR(AVERAGE(N36:P36)),"",(AVERAGE(N36:P36)))</f>
        <v/>
      </c>
      <c r="O37" s="301"/>
      <c r="P37" s="302"/>
      <c r="Q37" s="6"/>
      <c r="S37" s="5"/>
      <c r="T37" s="5"/>
      <c r="U37" s="5"/>
    </row>
    <row r="38" spans="1:22" ht="27.75" customHeight="1">
      <c r="A38" s="279"/>
      <c r="B38" s="233"/>
      <c r="C38" s="276" t="s">
        <v>74</v>
      </c>
      <c r="D38" s="291"/>
      <c r="E38" s="220">
        <v>4.1666666666666664E-2</v>
      </c>
      <c r="F38" s="220">
        <v>2.8703703703703703E-2</v>
      </c>
      <c r="G38" s="220">
        <v>4.0509259259259259E-2</v>
      </c>
      <c r="H38" s="220">
        <v>3.4351851851851849E-2</v>
      </c>
      <c r="I38" s="220">
        <v>1.5405092592592593E-2</v>
      </c>
      <c r="J38" s="220">
        <v>1.2847222222222223E-2</v>
      </c>
      <c r="K38" s="154"/>
      <c r="L38" s="154"/>
      <c r="M38" s="154"/>
      <c r="N38" s="154"/>
      <c r="O38" s="154"/>
      <c r="P38" s="154"/>
      <c r="Q38" s="150">
        <f>IF(ISERR(SLOPE(E38:P38,$E$42:$P$42)),"",(SLOPE(E38:P38,$E$42:$P$42)))</f>
        <v>-5.43287037037037E-3</v>
      </c>
    </row>
    <row r="39" spans="1:22" ht="27.75" customHeight="1" thickBot="1">
      <c r="A39" s="309"/>
      <c r="B39" s="310"/>
      <c r="C39" s="311"/>
      <c r="D39" s="292"/>
      <c r="E39" s="293">
        <f>IF(ISERR(AVERAGE(E38:G38)),"",(AVERAGE(E38:G38)))</f>
        <v>3.6959876543209876E-2</v>
      </c>
      <c r="F39" s="294"/>
      <c r="G39" s="294"/>
      <c r="H39" s="293">
        <f>IF(ISERR(AVERAGE(H38:J38)),"",(AVERAGE(H38:J38)))</f>
        <v>2.0868055555555556E-2</v>
      </c>
      <c r="I39" s="294"/>
      <c r="J39" s="294"/>
      <c r="K39" s="295" t="str">
        <f>IF(ISERR(AVERAGE(K38:M38)),"",(AVERAGE(K38:M38)))</f>
        <v/>
      </c>
      <c r="L39" s="296"/>
      <c r="M39" s="296"/>
      <c r="N39" s="295" t="str">
        <f>IF(ISERR(AVERAGE(N38:P38)),"",(AVERAGE(N38:P38)))</f>
        <v/>
      </c>
      <c r="O39" s="296"/>
      <c r="P39" s="296"/>
      <c r="Q39" s="152"/>
      <c r="S39" s="5"/>
      <c r="T39" s="5"/>
      <c r="U39" s="5"/>
    </row>
    <row r="40" spans="1:22" s="36" customFormat="1" ht="23.25" hidden="1" customHeight="1">
      <c r="A40" s="33"/>
      <c r="B40" s="34"/>
      <c r="C40" s="34"/>
      <c r="D40" s="35"/>
      <c r="E40" s="143">
        <v>0.9</v>
      </c>
      <c r="F40" s="143">
        <v>0.9</v>
      </c>
      <c r="G40" s="143">
        <v>0.9</v>
      </c>
      <c r="H40" s="143">
        <v>0.9</v>
      </c>
      <c r="I40" s="143">
        <v>0.9</v>
      </c>
      <c r="J40" s="143">
        <v>0.9</v>
      </c>
      <c r="K40" s="143">
        <v>0.9</v>
      </c>
      <c r="L40" s="143">
        <v>0.9</v>
      </c>
      <c r="M40" s="143">
        <v>0.9</v>
      </c>
      <c r="N40" s="143">
        <v>0.9</v>
      </c>
      <c r="O40" s="143">
        <v>0.9</v>
      </c>
      <c r="P40" s="143">
        <v>0.9</v>
      </c>
      <c r="Q40" s="144"/>
    </row>
    <row r="41" spans="1:22" s="36" customFormat="1" ht="23.25" hidden="1" customHeight="1">
      <c r="A41" s="33"/>
      <c r="B41" s="34"/>
      <c r="C41" s="34"/>
      <c r="D41" s="35"/>
      <c r="E41" s="145">
        <f t="shared" ref="E41:P41" si="24">$D$22</f>
        <v>0</v>
      </c>
      <c r="F41" s="145">
        <f t="shared" si="24"/>
        <v>0</v>
      </c>
      <c r="G41" s="145">
        <f t="shared" si="24"/>
        <v>0</v>
      </c>
      <c r="H41" s="145">
        <f t="shared" si="24"/>
        <v>0</v>
      </c>
      <c r="I41" s="145">
        <f t="shared" si="24"/>
        <v>0</v>
      </c>
      <c r="J41" s="145">
        <f t="shared" si="24"/>
        <v>0</v>
      </c>
      <c r="K41" s="145">
        <f t="shared" si="24"/>
        <v>0</v>
      </c>
      <c r="L41" s="145">
        <f t="shared" si="24"/>
        <v>0</v>
      </c>
      <c r="M41" s="145">
        <f t="shared" si="24"/>
        <v>0</v>
      </c>
      <c r="N41" s="145">
        <f t="shared" si="24"/>
        <v>0</v>
      </c>
      <c r="O41" s="145">
        <f t="shared" si="24"/>
        <v>0</v>
      </c>
      <c r="P41" s="145">
        <f t="shared" si="24"/>
        <v>0</v>
      </c>
      <c r="Q41" s="144"/>
    </row>
    <row r="42" spans="1:22" s="36" customFormat="1" ht="23.25" hidden="1" customHeight="1">
      <c r="A42" s="33"/>
      <c r="B42" s="34"/>
      <c r="C42" s="34"/>
      <c r="D42" s="35"/>
      <c r="E42" s="145">
        <v>1</v>
      </c>
      <c r="F42" s="145">
        <v>2</v>
      </c>
      <c r="G42" s="145">
        <v>3</v>
      </c>
      <c r="H42" s="145">
        <v>4</v>
      </c>
      <c r="I42" s="145">
        <v>5</v>
      </c>
      <c r="J42" s="145">
        <v>6</v>
      </c>
      <c r="K42" s="145">
        <v>7</v>
      </c>
      <c r="L42" s="145">
        <v>8</v>
      </c>
      <c r="M42" s="145">
        <v>9</v>
      </c>
      <c r="N42" s="145">
        <v>10</v>
      </c>
      <c r="O42" s="145">
        <v>11</v>
      </c>
      <c r="P42" s="145">
        <v>12</v>
      </c>
      <c r="Q42" s="146"/>
    </row>
    <row r="43" spans="1:22" s="5" customFormat="1" hidden="1">
      <c r="A43" s="7"/>
      <c r="B43" s="8"/>
      <c r="C43" s="8"/>
      <c r="D43" s="9"/>
      <c r="E43" s="13">
        <f>$D$30</f>
        <v>0</v>
      </c>
      <c r="F43" s="13">
        <f t="shared" ref="F43:P43" si="25">$D$30</f>
        <v>0</v>
      </c>
      <c r="G43" s="13">
        <f t="shared" si="25"/>
        <v>0</v>
      </c>
      <c r="H43" s="13">
        <f t="shared" si="25"/>
        <v>0</v>
      </c>
      <c r="I43" s="13">
        <f t="shared" si="25"/>
        <v>0</v>
      </c>
      <c r="J43" s="13">
        <f t="shared" si="25"/>
        <v>0</v>
      </c>
      <c r="K43" s="13">
        <f t="shared" si="25"/>
        <v>0</v>
      </c>
      <c r="L43" s="13">
        <f t="shared" si="25"/>
        <v>0</v>
      </c>
      <c r="M43" s="13">
        <f t="shared" si="25"/>
        <v>0</v>
      </c>
      <c r="N43" s="13">
        <f t="shared" si="25"/>
        <v>0</v>
      </c>
      <c r="O43" s="13">
        <f t="shared" si="25"/>
        <v>0</v>
      </c>
      <c r="P43" s="13">
        <f t="shared" si="25"/>
        <v>0</v>
      </c>
      <c r="Q43" s="11"/>
      <c r="V43" s="12"/>
    </row>
    <row r="44" spans="1:22" s="5" customFormat="1" ht="18.75" hidden="1" customHeight="1">
      <c r="A44" s="7"/>
      <c r="B44" s="8"/>
      <c r="C44" s="8"/>
      <c r="D44" s="9"/>
      <c r="E44" s="13">
        <f>$D$38</f>
        <v>0</v>
      </c>
      <c r="F44" s="13">
        <f t="shared" ref="F44:P44" si="26">$D$38</f>
        <v>0</v>
      </c>
      <c r="G44" s="13">
        <f t="shared" si="26"/>
        <v>0</v>
      </c>
      <c r="H44" s="13">
        <f t="shared" si="26"/>
        <v>0</v>
      </c>
      <c r="I44" s="13">
        <f t="shared" si="26"/>
        <v>0</v>
      </c>
      <c r="J44" s="13">
        <f t="shared" si="26"/>
        <v>0</v>
      </c>
      <c r="K44" s="13">
        <f t="shared" si="26"/>
        <v>0</v>
      </c>
      <c r="L44" s="13">
        <f t="shared" si="26"/>
        <v>0</v>
      </c>
      <c r="M44" s="13">
        <f t="shared" si="26"/>
        <v>0</v>
      </c>
      <c r="N44" s="13">
        <f t="shared" si="26"/>
        <v>0</v>
      </c>
      <c r="O44" s="13">
        <f t="shared" si="26"/>
        <v>0</v>
      </c>
      <c r="P44" s="13">
        <f t="shared" si="26"/>
        <v>0</v>
      </c>
      <c r="Q44" s="15"/>
      <c r="V44" s="12"/>
    </row>
    <row r="45" spans="1:22" s="5" customFormat="1" ht="18.75" customHeight="1">
      <c r="A45" s="7"/>
      <c r="B45" s="8"/>
      <c r="C45" s="8"/>
      <c r="D45" s="9"/>
      <c r="E45" s="13"/>
      <c r="F45" s="10"/>
      <c r="G45" s="10"/>
      <c r="H45" s="10"/>
      <c r="I45" s="14"/>
      <c r="J45" s="10"/>
      <c r="K45" s="10"/>
      <c r="L45" s="10"/>
      <c r="M45" s="10"/>
      <c r="N45" s="10"/>
      <c r="O45" s="10"/>
      <c r="P45" s="10"/>
      <c r="Q45" s="15"/>
      <c r="R45" s="5" t="s">
        <v>20</v>
      </c>
      <c r="V45" s="12"/>
    </row>
    <row r="46" spans="1:22" s="5" customFormat="1" ht="18.75" customHeight="1">
      <c r="A46" s="7"/>
      <c r="B46" s="8"/>
      <c r="C46" s="8"/>
      <c r="D46" s="9"/>
      <c r="E46" s="13"/>
      <c r="F46" s="10"/>
      <c r="G46" s="10"/>
      <c r="H46" s="10"/>
      <c r="I46" s="14"/>
      <c r="J46" s="10"/>
      <c r="K46" s="10"/>
      <c r="L46" s="10"/>
      <c r="M46" s="10"/>
      <c r="N46" s="10"/>
      <c r="O46" s="10"/>
      <c r="P46" s="10"/>
      <c r="Q46" s="15"/>
      <c r="V46" s="12"/>
    </row>
    <row r="47" spans="1:22" s="5" customFormat="1" ht="18.75" customHeight="1">
      <c r="A47" s="7"/>
      <c r="B47" s="8"/>
      <c r="C47" s="8"/>
      <c r="D47" s="9"/>
      <c r="E47" s="13"/>
      <c r="F47" s="10"/>
      <c r="G47" s="10"/>
      <c r="H47" s="10"/>
      <c r="I47" s="14"/>
      <c r="J47" s="10"/>
      <c r="K47" s="10"/>
      <c r="L47" s="10"/>
      <c r="M47" s="10"/>
      <c r="N47" s="10"/>
      <c r="O47" s="10"/>
      <c r="P47" s="10"/>
      <c r="Q47" s="15"/>
      <c r="V47" s="12"/>
    </row>
    <row r="48" spans="1:22" s="5" customFormat="1" ht="18.75" customHeight="1">
      <c r="A48" s="7"/>
      <c r="B48" s="8"/>
      <c r="C48" s="8"/>
      <c r="D48" s="9"/>
      <c r="E48" s="13"/>
      <c r="F48" s="10"/>
      <c r="G48" s="10"/>
      <c r="H48" s="10"/>
      <c r="I48" s="14"/>
      <c r="J48" s="10"/>
      <c r="K48" s="10"/>
      <c r="L48" s="10"/>
      <c r="M48" s="10"/>
      <c r="N48" s="10"/>
      <c r="O48" s="10"/>
      <c r="P48" s="10"/>
      <c r="Q48" s="15"/>
      <c r="V48" s="12"/>
    </row>
    <row r="49" spans="1:22" s="5" customFormat="1" ht="18.75" customHeight="1">
      <c r="A49" s="7"/>
      <c r="B49" s="8"/>
      <c r="C49" s="8"/>
      <c r="D49" s="9"/>
      <c r="E49" s="13"/>
      <c r="F49" s="10"/>
      <c r="G49" s="10"/>
      <c r="H49" s="10"/>
      <c r="I49" s="14"/>
      <c r="J49" s="10"/>
      <c r="K49" s="10"/>
      <c r="L49" s="10"/>
      <c r="M49" s="10"/>
      <c r="N49" s="10"/>
      <c r="O49" s="10"/>
      <c r="P49" s="10"/>
      <c r="Q49" s="15"/>
      <c r="V49" s="12"/>
    </row>
    <row r="50" spans="1:22">
      <c r="A50" s="16"/>
      <c r="B50" s="17"/>
      <c r="C50" s="141"/>
      <c r="D50" s="17"/>
      <c r="E50" s="18"/>
      <c r="F50" s="19"/>
      <c r="G50" s="19"/>
      <c r="H50" s="19"/>
      <c r="I50" s="17"/>
      <c r="J50" s="19"/>
      <c r="K50" s="19"/>
      <c r="L50" s="19"/>
      <c r="M50" s="19"/>
      <c r="N50" s="19"/>
      <c r="O50" s="19"/>
      <c r="P50" s="19"/>
      <c r="Q50" s="15"/>
      <c r="V50" s="20"/>
    </row>
    <row r="51" spans="1:22">
      <c r="A51" s="16"/>
      <c r="B51" s="17"/>
      <c r="C51" s="141"/>
      <c r="D51" s="17"/>
      <c r="E51" s="18"/>
      <c r="F51" s="19"/>
      <c r="G51" s="19"/>
      <c r="H51" s="19"/>
      <c r="I51" s="17"/>
      <c r="J51" s="19"/>
      <c r="K51" s="19"/>
      <c r="L51" s="19"/>
      <c r="M51" s="19"/>
      <c r="N51" s="19"/>
      <c r="O51" s="19"/>
      <c r="P51" s="19"/>
      <c r="Q51" s="15"/>
      <c r="T51"/>
    </row>
    <row r="52" spans="1:22">
      <c r="A52" s="16"/>
      <c r="B52" s="17"/>
      <c r="C52" s="141"/>
      <c r="D52" s="17"/>
      <c r="E52" s="18"/>
      <c r="F52" s="19"/>
      <c r="G52" s="19"/>
      <c r="H52" s="19"/>
      <c r="I52" s="17"/>
      <c r="J52" s="19"/>
      <c r="K52" s="19"/>
      <c r="L52" s="19"/>
      <c r="M52" s="19"/>
      <c r="N52" s="19"/>
      <c r="O52" s="19"/>
      <c r="P52" s="19"/>
      <c r="Q52" s="15"/>
    </row>
    <row r="53" spans="1:22">
      <c r="A53" s="16"/>
      <c r="B53" s="17"/>
      <c r="C53" s="141"/>
      <c r="D53" s="17"/>
      <c r="E53" s="18"/>
      <c r="F53" s="19"/>
      <c r="G53" s="19"/>
      <c r="H53" s="19"/>
      <c r="I53" s="17"/>
      <c r="J53" s="19"/>
      <c r="K53" s="19"/>
      <c r="L53" s="19"/>
      <c r="M53" s="19"/>
      <c r="N53" s="19"/>
      <c r="O53" s="19"/>
      <c r="P53" s="19"/>
      <c r="Q53" s="15"/>
    </row>
    <row r="54" spans="1:22">
      <c r="A54" s="16"/>
      <c r="B54" s="17"/>
      <c r="C54" s="141"/>
      <c r="D54" s="17"/>
      <c r="E54" s="18"/>
      <c r="F54" s="19"/>
      <c r="G54" s="19"/>
      <c r="H54" s="19"/>
      <c r="I54" s="17"/>
      <c r="J54" s="19"/>
      <c r="K54" s="19"/>
      <c r="L54" s="19"/>
      <c r="M54" s="19"/>
      <c r="N54" s="19"/>
      <c r="O54" s="19"/>
      <c r="P54" s="19"/>
      <c r="Q54" s="15"/>
    </row>
    <row r="55" spans="1:22">
      <c r="A55" s="16"/>
      <c r="B55" s="17"/>
      <c r="C55" s="141"/>
      <c r="D55" s="17"/>
      <c r="E55" s="18"/>
      <c r="F55" s="19"/>
      <c r="G55" s="19"/>
      <c r="H55" s="19"/>
      <c r="I55" s="17"/>
      <c r="J55" s="19"/>
      <c r="K55" s="19"/>
      <c r="L55" s="19"/>
      <c r="M55" s="19"/>
      <c r="N55" s="19"/>
      <c r="O55" s="19"/>
      <c r="P55" s="19"/>
      <c r="Q55" s="15"/>
    </row>
    <row r="56" spans="1:22">
      <c r="A56" s="16"/>
      <c r="B56" s="17"/>
      <c r="C56" s="141"/>
      <c r="D56" s="17"/>
      <c r="E56" s="18"/>
      <c r="F56" s="19"/>
      <c r="G56" s="19"/>
      <c r="H56" s="19"/>
      <c r="I56" s="17"/>
      <c r="J56" s="19"/>
      <c r="K56" s="19"/>
      <c r="L56" s="19"/>
      <c r="M56" s="19"/>
      <c r="N56" s="19"/>
      <c r="O56" s="19"/>
      <c r="P56" s="19"/>
      <c r="Q56" s="15"/>
    </row>
    <row r="57" spans="1:22">
      <c r="A57" s="16"/>
      <c r="B57" s="23"/>
      <c r="C57" s="141"/>
      <c r="D57" s="23"/>
      <c r="E57" s="21"/>
      <c r="F57" s="19"/>
      <c r="G57" s="19"/>
      <c r="H57" s="19"/>
      <c r="I57" s="23"/>
      <c r="J57" s="19"/>
      <c r="K57" s="19"/>
      <c r="L57" s="19"/>
      <c r="M57" s="19"/>
      <c r="N57" s="19"/>
      <c r="O57" s="19"/>
      <c r="P57" s="19"/>
      <c r="Q57" s="15"/>
    </row>
    <row r="58" spans="1:22">
      <c r="A58" s="16"/>
      <c r="B58" s="23"/>
      <c r="C58" s="141"/>
      <c r="D58" s="23"/>
      <c r="E58" s="21"/>
      <c r="F58" s="19"/>
      <c r="G58" s="19"/>
      <c r="H58" s="19"/>
      <c r="I58" s="23"/>
      <c r="J58" s="19"/>
      <c r="K58" s="19"/>
      <c r="L58" s="19"/>
      <c r="M58" s="19"/>
      <c r="N58" s="19"/>
      <c r="O58" s="19"/>
      <c r="P58" s="19"/>
      <c r="Q58" s="15"/>
    </row>
    <row r="59" spans="1:22">
      <c r="A59" s="16"/>
      <c r="B59" s="23"/>
      <c r="C59" s="141"/>
      <c r="D59" s="23"/>
      <c r="E59" s="21"/>
      <c r="F59" s="19"/>
      <c r="G59" s="19"/>
      <c r="H59" s="19"/>
      <c r="I59" s="23"/>
      <c r="J59" s="19"/>
      <c r="K59" s="19"/>
      <c r="L59" s="19"/>
      <c r="M59" s="19"/>
      <c r="N59" s="19"/>
      <c r="O59" s="19"/>
      <c r="P59" s="19"/>
      <c r="Q59" s="15"/>
    </row>
    <row r="60" spans="1:22">
      <c r="A60" s="16"/>
      <c r="B60" s="23"/>
      <c r="C60" s="141"/>
      <c r="D60" s="23"/>
      <c r="E60" s="21"/>
      <c r="F60" s="19"/>
      <c r="G60" s="19"/>
      <c r="H60" s="19"/>
      <c r="I60" s="23"/>
      <c r="J60" s="19"/>
      <c r="K60" s="19"/>
      <c r="L60" s="19"/>
      <c r="M60" s="19"/>
      <c r="N60" s="19"/>
      <c r="O60" s="19"/>
      <c r="P60" s="19"/>
      <c r="Q60" s="15"/>
    </row>
    <row r="61" spans="1:22">
      <c r="A61" s="16"/>
      <c r="B61" s="23"/>
      <c r="C61" s="141"/>
      <c r="D61" s="23"/>
      <c r="E61" s="21"/>
      <c r="F61" s="19"/>
      <c r="G61" s="19"/>
      <c r="H61" s="19"/>
      <c r="I61" s="23"/>
      <c r="J61" s="19"/>
      <c r="K61" s="19"/>
      <c r="L61" s="19"/>
      <c r="M61" s="19"/>
      <c r="N61" s="19"/>
      <c r="O61" s="19"/>
      <c r="P61" s="19"/>
      <c r="Q61" s="15"/>
    </row>
    <row r="62" spans="1:22">
      <c r="A62" s="16"/>
      <c r="B62" s="23"/>
      <c r="C62" s="141"/>
      <c r="D62" s="23"/>
      <c r="E62" s="21"/>
      <c r="F62" s="19"/>
      <c r="G62" s="19"/>
      <c r="H62" s="19"/>
      <c r="I62" s="23"/>
      <c r="J62" s="19"/>
      <c r="K62" s="19"/>
      <c r="L62" s="19"/>
      <c r="M62" s="19"/>
      <c r="N62" s="19"/>
      <c r="O62" s="19"/>
      <c r="P62" s="19"/>
      <c r="Q62" s="15"/>
    </row>
    <row r="63" spans="1:22">
      <c r="A63" s="16"/>
      <c r="B63" s="23"/>
      <c r="C63" s="141"/>
      <c r="D63" s="23"/>
      <c r="E63" s="21"/>
      <c r="F63" s="19"/>
      <c r="G63" s="19"/>
      <c r="H63" s="19"/>
      <c r="I63" s="23"/>
      <c r="J63" s="19"/>
      <c r="K63" s="19"/>
      <c r="L63" s="19"/>
      <c r="M63" s="19"/>
      <c r="N63" s="19"/>
      <c r="O63" s="19"/>
      <c r="P63" s="19"/>
      <c r="Q63" s="15"/>
    </row>
    <row r="64" spans="1:22">
      <c r="A64" s="16"/>
      <c r="B64" s="23"/>
      <c r="C64" s="141"/>
      <c r="D64" s="23"/>
      <c r="E64" s="21"/>
      <c r="F64" s="19"/>
      <c r="G64" s="19"/>
      <c r="H64" s="19"/>
      <c r="I64" s="23"/>
      <c r="J64" s="19"/>
      <c r="K64" s="19"/>
      <c r="L64" s="19"/>
      <c r="M64" s="19"/>
      <c r="N64" s="19"/>
      <c r="O64" s="19"/>
      <c r="P64" s="19"/>
      <c r="Q64" s="15"/>
    </row>
    <row r="65" spans="1:18">
      <c r="A65" s="16"/>
      <c r="B65" s="23"/>
      <c r="C65" s="141"/>
      <c r="D65" s="23"/>
      <c r="E65" s="21"/>
      <c r="F65" s="19"/>
      <c r="G65" s="19"/>
      <c r="H65" s="19"/>
      <c r="I65" s="23"/>
      <c r="J65" s="19"/>
      <c r="K65" s="19"/>
      <c r="L65" s="19"/>
      <c r="M65" s="19"/>
      <c r="N65" s="19"/>
      <c r="O65" s="19"/>
      <c r="P65" s="19"/>
      <c r="Q65" s="15"/>
    </row>
    <row r="66" spans="1:18">
      <c r="A66" s="16"/>
      <c r="B66" s="23"/>
      <c r="C66" s="141"/>
      <c r="D66" s="23"/>
      <c r="E66" s="21"/>
      <c r="F66" s="19"/>
      <c r="G66" s="19"/>
      <c r="H66" s="19"/>
      <c r="I66" s="23"/>
      <c r="J66" s="19"/>
      <c r="K66" s="19"/>
      <c r="L66" s="19"/>
      <c r="M66" s="19"/>
      <c r="N66" s="19"/>
      <c r="O66" s="19"/>
      <c r="P66" s="19"/>
      <c r="Q66" s="15"/>
    </row>
    <row r="67" spans="1:18">
      <c r="A67" s="16"/>
      <c r="B67" s="23"/>
      <c r="C67" s="141"/>
      <c r="D67" s="23"/>
      <c r="E67" s="21"/>
      <c r="F67" s="19"/>
      <c r="G67" s="19"/>
      <c r="H67" s="19"/>
      <c r="I67" s="23"/>
      <c r="J67" s="19"/>
      <c r="K67" s="19"/>
      <c r="L67" s="19"/>
      <c r="M67" s="19"/>
      <c r="N67" s="19"/>
      <c r="O67" s="19"/>
      <c r="P67" s="19"/>
      <c r="Q67" s="15"/>
    </row>
    <row r="68" spans="1:18">
      <c r="A68" s="16"/>
      <c r="B68" s="23"/>
      <c r="C68" s="141"/>
      <c r="D68" s="23"/>
      <c r="E68" s="21"/>
      <c r="F68" s="19"/>
      <c r="G68" s="19"/>
      <c r="H68" s="19"/>
      <c r="I68" s="23"/>
      <c r="J68" s="19"/>
      <c r="K68" s="19"/>
      <c r="L68" s="19"/>
      <c r="M68" s="19"/>
      <c r="N68" s="19"/>
      <c r="O68" s="19"/>
      <c r="P68" s="19"/>
      <c r="Q68" s="15"/>
    </row>
    <row r="69" spans="1:18">
      <c r="A69" s="16"/>
      <c r="B69" s="23"/>
      <c r="C69" s="141"/>
      <c r="D69" s="23"/>
      <c r="E69" s="21"/>
      <c r="F69" s="19"/>
      <c r="G69" s="19"/>
      <c r="H69" s="19"/>
      <c r="I69" s="23"/>
      <c r="J69" s="19"/>
      <c r="K69" s="19"/>
      <c r="L69" s="19"/>
      <c r="M69" s="19"/>
      <c r="N69" s="19"/>
      <c r="O69" s="19"/>
      <c r="P69" s="19"/>
      <c r="Q69" s="15"/>
    </row>
    <row r="70" spans="1:18">
      <c r="A70" s="16"/>
      <c r="B70" s="23"/>
      <c r="C70" s="141"/>
      <c r="D70" s="23"/>
      <c r="E70" s="21"/>
      <c r="F70" s="19"/>
      <c r="G70" s="19"/>
      <c r="H70" s="19"/>
      <c r="I70" s="23"/>
      <c r="J70" s="19"/>
      <c r="K70" s="19"/>
      <c r="L70" s="19"/>
      <c r="M70" s="19"/>
      <c r="N70" s="19"/>
      <c r="O70" s="19"/>
      <c r="P70" s="19"/>
      <c r="Q70" s="15"/>
    </row>
    <row r="71" spans="1:18">
      <c r="A71" s="16"/>
      <c r="B71" s="23"/>
      <c r="C71" s="141"/>
      <c r="D71" s="23"/>
      <c r="E71" s="21"/>
      <c r="F71" s="19"/>
      <c r="G71" s="19"/>
      <c r="H71" s="19"/>
      <c r="I71" s="23"/>
      <c r="J71" s="19"/>
      <c r="K71" s="19"/>
      <c r="L71" s="19"/>
      <c r="M71" s="19"/>
      <c r="N71" s="19"/>
      <c r="O71" s="19"/>
      <c r="P71" s="19"/>
      <c r="Q71" s="15"/>
    </row>
    <row r="72" spans="1:18">
      <c r="A72" s="16"/>
      <c r="B72" s="23"/>
      <c r="C72" s="141"/>
      <c r="D72" s="23"/>
      <c r="E72" s="21"/>
      <c r="F72" s="19"/>
      <c r="G72" s="19"/>
      <c r="H72" s="19"/>
      <c r="I72" s="23"/>
      <c r="J72" s="19"/>
      <c r="K72" s="19"/>
      <c r="L72" s="19"/>
      <c r="M72" s="19"/>
      <c r="N72" s="19"/>
      <c r="O72" s="19"/>
      <c r="P72" s="19"/>
      <c r="Q72" s="15"/>
    </row>
    <row r="73" spans="1:18">
      <c r="A73" s="16"/>
      <c r="B73" s="17"/>
      <c r="C73" s="141"/>
      <c r="D73" s="17"/>
      <c r="E73" s="18"/>
      <c r="F73" s="19"/>
      <c r="G73" s="19"/>
      <c r="H73" s="19"/>
      <c r="I73" s="17"/>
      <c r="J73" s="19"/>
      <c r="K73" s="19"/>
      <c r="L73" s="19"/>
      <c r="M73" s="19"/>
      <c r="N73" s="19"/>
      <c r="O73" s="19"/>
      <c r="P73" s="19"/>
      <c r="Q73" s="15"/>
    </row>
    <row r="74" spans="1:18">
      <c r="A74" s="16"/>
      <c r="B74" s="17"/>
      <c r="C74" s="141"/>
      <c r="D74" s="17"/>
      <c r="E74" s="18"/>
      <c r="F74" s="19"/>
      <c r="G74" s="19"/>
      <c r="H74" s="19"/>
      <c r="I74" s="17"/>
      <c r="J74" s="19"/>
      <c r="K74" s="19"/>
      <c r="L74" s="19"/>
      <c r="M74" s="19"/>
      <c r="N74" s="19"/>
      <c r="O74" s="19"/>
      <c r="P74" s="19"/>
      <c r="Q74" s="15"/>
    </row>
    <row r="75" spans="1:18">
      <c r="A75" s="16"/>
      <c r="B75" s="17"/>
      <c r="C75" s="141"/>
      <c r="D75" s="17"/>
      <c r="E75" s="18"/>
      <c r="F75" s="19"/>
      <c r="G75" s="19"/>
      <c r="H75" s="19"/>
      <c r="I75" s="17"/>
      <c r="J75" s="19"/>
      <c r="K75" s="19"/>
      <c r="L75" s="19"/>
      <c r="M75" s="19"/>
      <c r="N75" s="19"/>
      <c r="O75" s="19"/>
      <c r="P75" s="19"/>
      <c r="Q75" s="15"/>
    </row>
    <row r="76" spans="1:18" ht="19.5" customHeight="1">
      <c r="A76" s="16"/>
      <c r="B76" s="17"/>
      <c r="C76" s="141"/>
      <c r="D76" s="17"/>
      <c r="E76" s="18"/>
      <c r="F76" s="19"/>
      <c r="G76" s="19"/>
      <c r="H76" s="19"/>
      <c r="I76" s="17"/>
      <c r="J76" s="19"/>
      <c r="K76" s="19"/>
      <c r="L76" s="19"/>
      <c r="M76" s="19"/>
      <c r="N76" s="19"/>
      <c r="O76" s="19"/>
      <c r="P76" s="19"/>
      <c r="Q76" s="15"/>
    </row>
    <row r="77" spans="1:18">
      <c r="A77" s="280"/>
      <c r="B77" s="281"/>
      <c r="C77" s="140"/>
      <c r="D77" s="281"/>
      <c r="E77" s="281"/>
      <c r="F77" s="281"/>
      <c r="G77" s="281"/>
      <c r="H77" s="281"/>
      <c r="I77" s="281"/>
      <c r="J77" s="281"/>
      <c r="K77" s="281"/>
      <c r="L77" s="281"/>
      <c r="M77" s="281"/>
      <c r="N77" s="22"/>
      <c r="O77" s="283" t="s">
        <v>21</v>
      </c>
      <c r="P77" s="283"/>
      <c r="Q77" s="284"/>
    </row>
    <row r="78" spans="1:18" s="26" customFormat="1" ht="14.25" customHeight="1">
      <c r="A78" s="24"/>
      <c r="B78" s="17" t="s">
        <v>22</v>
      </c>
      <c r="C78" s="141"/>
      <c r="D78" s="281"/>
      <c r="E78" s="281"/>
      <c r="F78" s="281"/>
      <c r="G78" s="281"/>
      <c r="H78" s="281"/>
      <c r="I78" s="281"/>
      <c r="J78" s="281"/>
      <c r="K78" s="281"/>
      <c r="L78" s="281"/>
      <c r="M78" s="281"/>
      <c r="N78" s="25"/>
      <c r="O78" s="283" t="s">
        <v>23</v>
      </c>
      <c r="P78" s="283"/>
      <c r="Q78" s="284"/>
      <c r="R78" s="1"/>
    </row>
    <row r="79" spans="1:18" ht="14.25" customHeight="1" thickBot="1">
      <c r="A79" s="27"/>
      <c r="B79" s="28" t="s">
        <v>24</v>
      </c>
      <c r="C79" s="142"/>
      <c r="D79" s="282"/>
      <c r="E79" s="282"/>
      <c r="F79" s="282"/>
      <c r="G79" s="285"/>
      <c r="H79" s="285"/>
      <c r="I79" s="285"/>
      <c r="J79" s="282"/>
      <c r="K79" s="282"/>
      <c r="L79" s="282"/>
      <c r="M79" s="282"/>
      <c r="N79" s="29"/>
      <c r="O79" s="286" t="s">
        <v>25</v>
      </c>
      <c r="P79" s="286"/>
      <c r="Q79" s="287"/>
      <c r="R79" s="19"/>
    </row>
  </sheetData>
  <mergeCells count="129">
    <mergeCell ref="O1:Q1"/>
    <mergeCell ref="O2:Q2"/>
    <mergeCell ref="O3:Q3"/>
    <mergeCell ref="E19:G19"/>
    <mergeCell ref="H19:J19"/>
    <mergeCell ref="K19:M19"/>
    <mergeCell ref="E21:G21"/>
    <mergeCell ref="H21:J21"/>
    <mergeCell ref="K21:M21"/>
    <mergeCell ref="N17:P17"/>
    <mergeCell ref="N19:P19"/>
    <mergeCell ref="N21:P21"/>
    <mergeCell ref="H11:J11"/>
    <mergeCell ref="E15:G15"/>
    <mergeCell ref="H15:J15"/>
    <mergeCell ref="K15:M15"/>
    <mergeCell ref="K9:M9"/>
    <mergeCell ref="N9:P9"/>
    <mergeCell ref="A24:A31"/>
    <mergeCell ref="B12:B13"/>
    <mergeCell ref="N35:P35"/>
    <mergeCell ref="B32:B39"/>
    <mergeCell ref="A32:A39"/>
    <mergeCell ref="C32:C33"/>
    <mergeCell ref="C34:C35"/>
    <mergeCell ref="C36:C37"/>
    <mergeCell ref="C38:C39"/>
    <mergeCell ref="D32:D33"/>
    <mergeCell ref="E33:G33"/>
    <mergeCell ref="H33:J33"/>
    <mergeCell ref="K33:M33"/>
    <mergeCell ref="A16:A23"/>
    <mergeCell ref="B24:B31"/>
    <mergeCell ref="C24:C25"/>
    <mergeCell ref="C26:C27"/>
    <mergeCell ref="C28:C29"/>
    <mergeCell ref="C30:C31"/>
    <mergeCell ref="D30:D31"/>
    <mergeCell ref="E31:G31"/>
    <mergeCell ref="H31:J31"/>
    <mergeCell ref="K31:M31"/>
    <mergeCell ref="B14:B15"/>
    <mergeCell ref="K29:M29"/>
    <mergeCell ref="N29:P29"/>
    <mergeCell ref="D24:D25"/>
    <mergeCell ref="E25:G25"/>
    <mergeCell ref="H25:J25"/>
    <mergeCell ref="K25:M25"/>
    <mergeCell ref="N25:P25"/>
    <mergeCell ref="D26:D27"/>
    <mergeCell ref="E27:G27"/>
    <mergeCell ref="H27:J27"/>
    <mergeCell ref="K27:M27"/>
    <mergeCell ref="N27:P27"/>
    <mergeCell ref="D28:D29"/>
    <mergeCell ref="E29:G29"/>
    <mergeCell ref="H29:J29"/>
    <mergeCell ref="A77:B77"/>
    <mergeCell ref="D77:F79"/>
    <mergeCell ref="G77:I78"/>
    <mergeCell ref="J77:M79"/>
    <mergeCell ref="O77:Q77"/>
    <mergeCell ref="O78:Q78"/>
    <mergeCell ref="G79:I79"/>
    <mergeCell ref="O79:Q79"/>
    <mergeCell ref="N31:P31"/>
    <mergeCell ref="D38:D39"/>
    <mergeCell ref="E39:G39"/>
    <mergeCell ref="H39:J39"/>
    <mergeCell ref="K39:M39"/>
    <mergeCell ref="N39:P39"/>
    <mergeCell ref="D36:D37"/>
    <mergeCell ref="E37:G37"/>
    <mergeCell ref="H37:J37"/>
    <mergeCell ref="K37:M37"/>
    <mergeCell ref="N37:P37"/>
    <mergeCell ref="N33:P33"/>
    <mergeCell ref="D34:D35"/>
    <mergeCell ref="E35:G35"/>
    <mergeCell ref="H35:J35"/>
    <mergeCell ref="K35:M35"/>
    <mergeCell ref="A1:A3"/>
    <mergeCell ref="B1:N3"/>
    <mergeCell ref="A4:Q4"/>
    <mergeCell ref="A5:G5"/>
    <mergeCell ref="H5:I5"/>
    <mergeCell ref="J5:M5"/>
    <mergeCell ref="N5:Q5"/>
    <mergeCell ref="N15:P15"/>
    <mergeCell ref="D6:D7"/>
    <mergeCell ref="E6:P6"/>
    <mergeCell ref="Q6:Q7"/>
    <mergeCell ref="K13:M13"/>
    <mergeCell ref="N13:P13"/>
    <mergeCell ref="B8:B9"/>
    <mergeCell ref="D8:D9"/>
    <mergeCell ref="E9:G9"/>
    <mergeCell ref="H9:J9"/>
    <mergeCell ref="A6:C7"/>
    <mergeCell ref="C8:C9"/>
    <mergeCell ref="C10:C11"/>
    <mergeCell ref="C12:C13"/>
    <mergeCell ref="C14:C15"/>
    <mergeCell ref="A8:A15"/>
    <mergeCell ref="K11:M11"/>
    <mergeCell ref="B10:B11"/>
    <mergeCell ref="D10:D11"/>
    <mergeCell ref="E11:G11"/>
    <mergeCell ref="D12:D13"/>
    <mergeCell ref="E13:G13"/>
    <mergeCell ref="H13:J13"/>
    <mergeCell ref="E23:G23"/>
    <mergeCell ref="H23:J23"/>
    <mergeCell ref="N23:P23"/>
    <mergeCell ref="B16:B23"/>
    <mergeCell ref="D22:D23"/>
    <mergeCell ref="D16:D17"/>
    <mergeCell ref="E17:G17"/>
    <mergeCell ref="H17:J17"/>
    <mergeCell ref="K17:M17"/>
    <mergeCell ref="K23:M23"/>
    <mergeCell ref="D18:D19"/>
    <mergeCell ref="D20:D21"/>
    <mergeCell ref="C16:C17"/>
    <mergeCell ref="C18:C19"/>
    <mergeCell ref="C20:C21"/>
    <mergeCell ref="C22:C23"/>
    <mergeCell ref="N11:P11"/>
    <mergeCell ref="D14:D15"/>
  </mergeCells>
  <conditionalFormatting sqref="N25:P25 N27:P27 N29:P29 F8:M17 N8:P21 E8:E18 N31:P31 E18:P21 E24:J37">
    <cfRule type="cellIs" dxfId="42" priority="142" operator="equal">
      <formula>$S$1</formula>
    </cfRule>
    <cfRule type="cellIs" dxfId="41" priority="143" operator="greaterThanOrEqual">
      <formula>$D$30</formula>
    </cfRule>
    <cfRule type="cellIs" dxfId="40" priority="144" operator="lessThan">
      <formula>$D$30</formula>
    </cfRule>
  </conditionalFormatting>
  <conditionalFormatting sqref="E38:J39 N29:P29 N25:P25 N27:P27 O22:P22 E18 O18:P18 O20:P20 N18:N23 E24:J29">
    <cfRule type="cellIs" dxfId="39" priority="139" operator="equal">
      <formula>$T$7</formula>
    </cfRule>
    <cfRule type="cellIs" dxfId="38" priority="140" operator="greaterThan">
      <formula>$D$22</formula>
    </cfRule>
    <cfRule type="cellIs" dxfId="37" priority="141" operator="lessThanOrEqual">
      <formula>$D$22</formula>
    </cfRule>
  </conditionalFormatting>
  <conditionalFormatting sqref="Q30">
    <cfRule type="iconSet" priority="138">
      <iconSet iconSet="3Arrows" showValue="0">
        <cfvo type="percent" val="0"/>
        <cfvo type="num" val="0"/>
        <cfvo type="num" val="0" gte="0"/>
      </iconSet>
    </cfRule>
  </conditionalFormatting>
  <conditionalFormatting sqref="Q38">
    <cfRule type="iconSet" priority="137">
      <iconSet iconSet="3Arrows" showValue="0" reverse="1">
        <cfvo type="percent" val="0"/>
        <cfvo type="num" val="0"/>
        <cfvo type="num" val="0" gte="0"/>
      </iconSet>
    </cfRule>
  </conditionalFormatting>
  <conditionalFormatting sqref="Q14">
    <cfRule type="iconSet" priority="130">
      <iconSet iconSet="3Arrows" showValue="0">
        <cfvo type="percent" val="0"/>
        <cfvo type="num" val="0"/>
        <cfvo type="num" val="0" gte="0"/>
      </iconSet>
    </cfRule>
  </conditionalFormatting>
  <conditionalFormatting sqref="Q22">
    <cfRule type="iconSet" priority="129">
      <iconSet iconSet="3Arrows" showValue="0" reverse="1">
        <cfvo type="percent" val="0"/>
        <cfvo type="num" val="0"/>
        <cfvo type="num" val="0" gte="0"/>
      </iconSet>
    </cfRule>
  </conditionalFormatting>
  <conditionalFormatting sqref="Q12">
    <cfRule type="iconSet" priority="125">
      <iconSet iconSet="3Arrows" showValue="0">
        <cfvo type="percent" val="0"/>
        <cfvo type="num" val="0"/>
        <cfvo type="num" val="0" gte="0"/>
      </iconSet>
    </cfRule>
  </conditionalFormatting>
  <conditionalFormatting sqref="Q8">
    <cfRule type="iconSet" priority="59">
      <iconSet iconSet="3Arrows" showValue="0">
        <cfvo type="percent" val="0"/>
        <cfvo type="num" val="0"/>
        <cfvo type="num" val="0" gte="0"/>
      </iconSet>
    </cfRule>
  </conditionalFormatting>
  <conditionalFormatting sqref="Q28">
    <cfRule type="iconSet" priority="113">
      <iconSet iconSet="3Arrows" showValue="0">
        <cfvo type="percent" val="0"/>
        <cfvo type="num" val="0"/>
        <cfvo type="num" val="0" gte="0"/>
      </iconSet>
    </cfRule>
  </conditionalFormatting>
  <conditionalFormatting sqref="Q26">
    <cfRule type="iconSet" priority="109">
      <iconSet iconSet="3Arrows" showValue="0">
        <cfvo type="percent" val="0"/>
        <cfvo type="num" val="0"/>
        <cfvo type="num" val="0" gte="0"/>
      </iconSet>
    </cfRule>
  </conditionalFormatting>
  <conditionalFormatting sqref="Q24">
    <cfRule type="iconSet" priority="105">
      <iconSet iconSet="3Arrows" showValue="0">
        <cfvo type="percent" val="0"/>
        <cfvo type="num" val="0"/>
        <cfvo type="num" val="0" gte="0"/>
      </iconSet>
    </cfRule>
  </conditionalFormatting>
  <conditionalFormatting sqref="E32:J37">
    <cfRule type="cellIs" dxfId="36" priority="102" operator="equal">
      <formula>$T$7</formula>
    </cfRule>
    <cfRule type="cellIs" dxfId="35" priority="103" operator="greaterThan">
      <formula>$D$38</formula>
    </cfRule>
    <cfRule type="cellIs" dxfId="34" priority="104" operator="lessThanOrEqual">
      <formula>$D$38</formula>
    </cfRule>
  </conditionalFormatting>
  <conditionalFormatting sqref="Q36">
    <cfRule type="iconSet" priority="101">
      <iconSet iconSet="3Arrows" showValue="0" reverse="1">
        <cfvo type="percent" val="0"/>
        <cfvo type="num" val="0"/>
        <cfvo type="num" val="0" gte="0"/>
      </iconSet>
    </cfRule>
  </conditionalFormatting>
  <conditionalFormatting sqref="Q34">
    <cfRule type="iconSet" priority="97">
      <iconSet iconSet="3Arrows" showValue="0" reverse="1">
        <cfvo type="percent" val="0"/>
        <cfvo type="num" val="0"/>
        <cfvo type="num" val="0" gte="0"/>
      </iconSet>
    </cfRule>
  </conditionalFormatting>
  <conditionalFormatting sqref="Q32">
    <cfRule type="iconSet" priority="93">
      <iconSet iconSet="3Arrows" showValue="0" reverse="1">
        <cfvo type="percent" val="0"/>
        <cfvo type="num" val="0"/>
        <cfvo type="num" val="0" gte="0"/>
      </iconSet>
    </cfRule>
  </conditionalFormatting>
  <conditionalFormatting sqref="Q10">
    <cfRule type="iconSet" priority="57">
      <iconSet iconSet="3Arrows" showValue="0">
        <cfvo type="percent" val="0"/>
        <cfvo type="num" val="0"/>
        <cfvo type="num" val="0" gte="0"/>
      </iconSet>
    </cfRule>
  </conditionalFormatting>
  <conditionalFormatting sqref="Q12">
    <cfRule type="iconSet" priority="56">
      <iconSet iconSet="3Arrows" showValue="0">
        <cfvo type="percent" val="0"/>
        <cfvo type="num" val="0"/>
        <cfvo type="num" val="0" gte="0"/>
      </iconSet>
    </cfRule>
  </conditionalFormatting>
  <conditionalFormatting sqref="Q14">
    <cfRule type="iconSet" priority="55">
      <iconSet iconSet="3Arrows" showValue="0">
        <cfvo type="percent" val="0"/>
        <cfvo type="num" val="0"/>
        <cfvo type="num" val="0" gte="0"/>
      </iconSet>
    </cfRule>
  </conditionalFormatting>
  <conditionalFormatting sqref="Q22">
    <cfRule type="iconSet" priority="54">
      <iconSet iconSet="3Arrows" showValue="0" reverse="1">
        <cfvo type="percent" val="0"/>
        <cfvo type="num" val="0"/>
        <cfvo type="num" val="0" gte="0"/>
      </iconSet>
    </cfRule>
  </conditionalFormatting>
  <conditionalFormatting sqref="Q24">
    <cfRule type="iconSet" priority="53">
      <iconSet iconSet="3Arrows" showValue="0" reverse="1">
        <cfvo type="percent" val="0"/>
        <cfvo type="num" val="0"/>
        <cfvo type="num" val="0" gte="0"/>
      </iconSet>
    </cfRule>
  </conditionalFormatting>
  <conditionalFormatting sqref="Q24">
    <cfRule type="iconSet" priority="52">
      <iconSet iconSet="3Arrows" showValue="0" reverse="1">
        <cfvo type="percent" val="0"/>
        <cfvo type="num" val="0"/>
        <cfvo type="num" val="0" gte="0"/>
      </iconSet>
    </cfRule>
  </conditionalFormatting>
  <conditionalFormatting sqref="Q26">
    <cfRule type="iconSet" priority="51">
      <iconSet iconSet="3Arrows" showValue="0">
        <cfvo type="percent" val="0"/>
        <cfvo type="num" val="0"/>
        <cfvo type="num" val="0" gte="0"/>
      </iconSet>
    </cfRule>
  </conditionalFormatting>
  <conditionalFormatting sqref="Q26">
    <cfRule type="iconSet" priority="50">
      <iconSet iconSet="3Arrows" showValue="0" reverse="1">
        <cfvo type="percent" val="0"/>
        <cfvo type="num" val="0"/>
        <cfvo type="num" val="0" gte="0"/>
      </iconSet>
    </cfRule>
  </conditionalFormatting>
  <conditionalFormatting sqref="Q26">
    <cfRule type="iconSet" priority="49">
      <iconSet iconSet="3Arrows" showValue="0" reverse="1">
        <cfvo type="percent" val="0"/>
        <cfvo type="num" val="0"/>
        <cfvo type="num" val="0" gte="0"/>
      </iconSet>
    </cfRule>
  </conditionalFormatting>
  <conditionalFormatting sqref="Q28">
    <cfRule type="iconSet" priority="48">
      <iconSet iconSet="3Arrows" showValue="0">
        <cfvo type="percent" val="0"/>
        <cfvo type="num" val="0"/>
        <cfvo type="num" val="0" gte="0"/>
      </iconSet>
    </cfRule>
  </conditionalFormatting>
  <conditionalFormatting sqref="Q28">
    <cfRule type="iconSet" priority="47">
      <iconSet iconSet="3Arrows" showValue="0" reverse="1">
        <cfvo type="percent" val="0"/>
        <cfvo type="num" val="0"/>
        <cfvo type="num" val="0" gte="0"/>
      </iconSet>
    </cfRule>
  </conditionalFormatting>
  <conditionalFormatting sqref="Q28">
    <cfRule type="iconSet" priority="46">
      <iconSet iconSet="3Arrows" showValue="0" reverse="1">
        <cfvo type="percent" val="0"/>
        <cfvo type="num" val="0"/>
        <cfvo type="num" val="0" gte="0"/>
      </iconSet>
    </cfRule>
  </conditionalFormatting>
  <conditionalFormatting sqref="Q30">
    <cfRule type="iconSet" priority="45">
      <iconSet iconSet="3Arrows" showValue="0">
        <cfvo type="percent" val="0"/>
        <cfvo type="num" val="0"/>
        <cfvo type="num" val="0" gte="0"/>
      </iconSet>
    </cfRule>
  </conditionalFormatting>
  <conditionalFormatting sqref="Q30">
    <cfRule type="iconSet" priority="44">
      <iconSet iconSet="3Arrows" showValue="0" reverse="1">
        <cfvo type="percent" val="0"/>
        <cfvo type="num" val="0"/>
        <cfvo type="num" val="0" gte="0"/>
      </iconSet>
    </cfRule>
  </conditionalFormatting>
  <conditionalFormatting sqref="Q30">
    <cfRule type="iconSet" priority="43">
      <iconSet iconSet="3Arrows" showValue="0" reverse="1">
        <cfvo type="percent" val="0"/>
        <cfvo type="num" val="0"/>
        <cfvo type="num" val="0" gte="0"/>
      </iconSet>
    </cfRule>
  </conditionalFormatting>
  <conditionalFormatting sqref="Q32">
    <cfRule type="iconSet" priority="42">
      <iconSet iconSet="3Arrows" showValue="0">
        <cfvo type="percent" val="0"/>
        <cfvo type="num" val="0"/>
        <cfvo type="num" val="0" gte="0"/>
      </iconSet>
    </cfRule>
  </conditionalFormatting>
  <conditionalFormatting sqref="Q32">
    <cfRule type="iconSet" priority="41">
      <iconSet iconSet="3Arrows" showValue="0" reverse="1">
        <cfvo type="percent" val="0"/>
        <cfvo type="num" val="0"/>
        <cfvo type="num" val="0" gte="0"/>
      </iconSet>
    </cfRule>
  </conditionalFormatting>
  <conditionalFormatting sqref="Q32">
    <cfRule type="iconSet" priority="40">
      <iconSet iconSet="3Arrows" showValue="0" reverse="1">
        <cfvo type="percent" val="0"/>
        <cfvo type="num" val="0"/>
        <cfvo type="num" val="0" gte="0"/>
      </iconSet>
    </cfRule>
  </conditionalFormatting>
  <conditionalFormatting sqref="Q34">
    <cfRule type="iconSet" priority="39">
      <iconSet iconSet="3Arrows" showValue="0">
        <cfvo type="percent" val="0"/>
        <cfvo type="num" val="0"/>
        <cfvo type="num" val="0" gte="0"/>
      </iconSet>
    </cfRule>
  </conditionalFormatting>
  <conditionalFormatting sqref="Q34">
    <cfRule type="iconSet" priority="38">
      <iconSet iconSet="3Arrows" showValue="0" reverse="1">
        <cfvo type="percent" val="0"/>
        <cfvo type="num" val="0"/>
        <cfvo type="num" val="0" gte="0"/>
      </iconSet>
    </cfRule>
  </conditionalFormatting>
  <conditionalFormatting sqref="Q34">
    <cfRule type="iconSet" priority="37">
      <iconSet iconSet="3Arrows" showValue="0" reverse="1">
        <cfvo type="percent" val="0"/>
        <cfvo type="num" val="0"/>
        <cfvo type="num" val="0" gte="0"/>
      </iconSet>
    </cfRule>
  </conditionalFormatting>
  <conditionalFormatting sqref="Q36">
    <cfRule type="iconSet" priority="36">
      <iconSet iconSet="3Arrows" showValue="0">
        <cfvo type="percent" val="0"/>
        <cfvo type="num" val="0"/>
        <cfvo type="num" val="0" gte="0"/>
      </iconSet>
    </cfRule>
  </conditionalFormatting>
  <conditionalFormatting sqref="Q36">
    <cfRule type="iconSet" priority="35">
      <iconSet iconSet="3Arrows" showValue="0" reverse="1">
        <cfvo type="percent" val="0"/>
        <cfvo type="num" val="0"/>
        <cfvo type="num" val="0" gte="0"/>
      </iconSet>
    </cfRule>
  </conditionalFormatting>
  <conditionalFormatting sqref="Q36">
    <cfRule type="iconSet" priority="34">
      <iconSet iconSet="3Arrows" showValue="0" reverse="1">
        <cfvo type="percent" val="0"/>
        <cfvo type="num" val="0"/>
        <cfvo type="num" val="0" gte="0"/>
      </iconSet>
    </cfRule>
  </conditionalFormatting>
  <conditionalFormatting sqref="Q38">
    <cfRule type="iconSet" priority="33">
      <iconSet iconSet="3Arrows" showValue="0">
        <cfvo type="percent" val="0"/>
        <cfvo type="num" val="0"/>
        <cfvo type="num" val="0" gte="0"/>
      </iconSet>
    </cfRule>
  </conditionalFormatting>
  <conditionalFormatting sqref="Q38">
    <cfRule type="iconSet" priority="32">
      <iconSet iconSet="3Arrows" showValue="0" reverse="1">
        <cfvo type="percent" val="0"/>
        <cfvo type="num" val="0"/>
        <cfvo type="num" val="0" gte="0"/>
      </iconSet>
    </cfRule>
  </conditionalFormatting>
  <conditionalFormatting sqref="Q38">
    <cfRule type="iconSet" priority="31">
      <iconSet iconSet="3Arrows" showValue="0" reverse="1">
        <cfvo type="percent" val="0"/>
        <cfvo type="num" val="0"/>
        <cfvo type="num" val="0" gte="0"/>
      </iconSet>
    </cfRule>
  </conditionalFormatting>
  <conditionalFormatting sqref="F16:M17 N16:P21 E16:E18 E18:P21">
    <cfRule type="cellIs" dxfId="33" priority="28" operator="equal">
      <formula>$T$7</formula>
    </cfRule>
    <cfRule type="cellIs" dxfId="32" priority="29" operator="greaterThan">
      <formula>$D$22</formula>
    </cfRule>
    <cfRule type="cellIs" dxfId="31" priority="30" operator="lessThanOrEqual">
      <formula>$D$22</formula>
    </cfRule>
  </conditionalFormatting>
  <conditionalFormatting sqref="Q16">
    <cfRule type="iconSet" priority="27">
      <iconSet iconSet="3Arrows" showValue="0" reverse="1">
        <cfvo type="percent" val="0"/>
        <cfvo type="num" val="0"/>
        <cfvo type="num" val="0" gte="0"/>
      </iconSet>
    </cfRule>
  </conditionalFormatting>
  <conditionalFormatting sqref="Q16">
    <cfRule type="iconSet" priority="26">
      <iconSet iconSet="3Arrows" showValue="0" reverse="1">
        <cfvo type="percent" val="0"/>
        <cfvo type="num" val="0"/>
        <cfvo type="num" val="0" gte="0"/>
      </iconSet>
    </cfRule>
  </conditionalFormatting>
  <conditionalFormatting sqref="Q18">
    <cfRule type="iconSet" priority="22">
      <iconSet iconSet="3Arrows" showValue="0" reverse="1">
        <cfvo type="percent" val="0"/>
        <cfvo type="num" val="0"/>
        <cfvo type="num" val="0" gte="0"/>
      </iconSet>
    </cfRule>
  </conditionalFormatting>
  <conditionalFormatting sqref="Q18">
    <cfRule type="iconSet" priority="21">
      <iconSet iconSet="3Arrows" showValue="0" reverse="1">
        <cfvo type="percent" val="0"/>
        <cfvo type="num" val="0"/>
        <cfvo type="num" val="0" gte="0"/>
      </iconSet>
    </cfRule>
  </conditionalFormatting>
  <conditionalFormatting sqref="Q20">
    <cfRule type="iconSet" priority="20">
      <iconSet iconSet="3Arrows" showValue="0" reverse="1">
        <cfvo type="percent" val="0"/>
        <cfvo type="num" val="0"/>
        <cfvo type="num" val="0" gte="0"/>
      </iconSet>
    </cfRule>
  </conditionalFormatting>
  <conditionalFormatting sqref="Q20">
    <cfRule type="iconSet" priority="19">
      <iconSet iconSet="3Arrows" showValue="0" reverse="1">
        <cfvo type="percent" val="0"/>
        <cfvo type="num" val="0"/>
        <cfvo type="num" val="0" gte="0"/>
      </iconSet>
    </cfRule>
  </conditionalFormatting>
  <conditionalFormatting sqref="N31:P31">
    <cfRule type="cellIs" dxfId="30" priority="16" operator="equal">
      <formula>$T$7</formula>
    </cfRule>
    <cfRule type="cellIs" dxfId="29" priority="17" operator="greaterThan">
      <formula>$D$22</formula>
    </cfRule>
    <cfRule type="cellIs" dxfId="28" priority="18" operator="lessThanOrEqual">
      <formula>$D$22</formula>
    </cfRule>
  </conditionalFormatting>
  <conditionalFormatting sqref="E22:P23">
    <cfRule type="cellIs" dxfId="27" priority="13" operator="equal">
      <formula>$S$1</formula>
    </cfRule>
    <cfRule type="cellIs" dxfId="26" priority="14" operator="greaterThanOrEqual">
      <formula>$D$30</formula>
    </cfRule>
    <cfRule type="cellIs" dxfId="25" priority="15" operator="lessThan">
      <formula>$D$30</formula>
    </cfRule>
  </conditionalFormatting>
  <conditionalFormatting sqref="E22:P23">
    <cfRule type="cellIs" dxfId="24" priority="10" operator="equal">
      <formula>$T$7</formula>
    </cfRule>
    <cfRule type="cellIs" dxfId="23" priority="11" operator="greaterThan">
      <formula>$D$22</formula>
    </cfRule>
    <cfRule type="cellIs" dxfId="22" priority="12" operator="lessThanOrEqual">
      <formula>$D$22</formula>
    </cfRule>
  </conditionalFormatting>
  <conditionalFormatting sqref="E30">
    <cfRule type="cellIs" dxfId="21" priority="7" operator="equal">
      <formula>$T$7</formula>
    </cfRule>
    <cfRule type="cellIs" dxfId="20" priority="8" operator="greaterThan">
      <formula>$D$22</formula>
    </cfRule>
    <cfRule type="cellIs" dxfId="19" priority="9" operator="lessThanOrEqual">
      <formula>$D$22</formula>
    </cfRule>
  </conditionalFormatting>
  <conditionalFormatting sqref="F30">
    <cfRule type="cellIs" dxfId="18" priority="4" operator="equal">
      <formula>$T$7</formula>
    </cfRule>
    <cfRule type="cellIs" dxfId="17" priority="5" operator="greaterThan">
      <formula>$D$22</formula>
    </cfRule>
    <cfRule type="cellIs" dxfId="16" priority="6" operator="lessThanOrEqual">
      <formula>$D$22</formula>
    </cfRule>
  </conditionalFormatting>
  <conditionalFormatting sqref="G30">
    <cfRule type="cellIs" dxfId="15" priority="1" operator="equal">
      <formula>$T$7</formula>
    </cfRule>
    <cfRule type="cellIs" dxfId="14" priority="2" operator="greaterThan">
      <formula>$D$22</formula>
    </cfRule>
    <cfRule type="cellIs" dxfId="13" priority="3" operator="lessThanOrEqual">
      <formula>$D$22</formula>
    </cfRule>
  </conditionalFormatting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landscape" r:id="rId1"/>
  <drawing r:id="rId2"/>
  <legacyDrawing r:id="rId3"/>
  <oleObjects>
    <oleObject progId="Word.Picture.8" shapeId="1025" r:id="rId4"/>
    <oleObject progId="Word.Picture.8" shapeId="1026" r:id="rId5"/>
  </oleObjects>
</worksheet>
</file>

<file path=xl/worksheets/sheet3.xml><?xml version="1.0" encoding="utf-8"?>
<worksheet xmlns="http://schemas.openxmlformats.org/spreadsheetml/2006/main" xmlns:r="http://schemas.openxmlformats.org/officeDocument/2006/relationships">
  <dimension ref="B2:C14"/>
  <sheetViews>
    <sheetView topLeftCell="B1" workbookViewId="0">
      <selection activeCell="C3" sqref="C3"/>
    </sheetView>
  </sheetViews>
  <sheetFormatPr baseColWidth="10" defaultColWidth="11.42578125" defaultRowHeight="15"/>
  <cols>
    <col min="1" max="1" width="11.42578125" style="39"/>
    <col min="2" max="2" width="13" style="39" customWidth="1"/>
    <col min="3" max="16384" width="11.42578125" style="39"/>
  </cols>
  <sheetData>
    <row r="2" spans="2:3">
      <c r="B2" s="37" t="s">
        <v>27</v>
      </c>
      <c r="C2" s="38">
        <f ca="1">'Plan d''Action MTN (2)'!$Q$5*100</f>
        <v>93.75</v>
      </c>
    </row>
    <row r="3" spans="2:3">
      <c r="B3" s="37" t="s">
        <v>28</v>
      </c>
      <c r="C3" s="37">
        <v>100</v>
      </c>
    </row>
    <row r="6" spans="2:3">
      <c r="B6" s="40" t="s">
        <v>29</v>
      </c>
      <c r="C6" s="41">
        <v>0.8</v>
      </c>
    </row>
    <row r="7" spans="2:3">
      <c r="B7" s="40" t="s">
        <v>30</v>
      </c>
      <c r="C7" s="41">
        <v>0.1</v>
      </c>
    </row>
    <row r="8" spans="2:3">
      <c r="B8" s="40" t="s">
        <v>31</v>
      </c>
      <c r="C8" s="41">
        <v>0.1</v>
      </c>
    </row>
    <row r="9" spans="2:3">
      <c r="B9" s="40" t="s">
        <v>32</v>
      </c>
      <c r="C9" s="41">
        <v>1</v>
      </c>
    </row>
    <row r="11" spans="2:3">
      <c r="B11" s="40" t="s">
        <v>33</v>
      </c>
      <c r="C11" s="41">
        <f ca="1">C2/C3</f>
        <v>0.9375</v>
      </c>
    </row>
    <row r="12" spans="2:3">
      <c r="B12" s="40" t="s">
        <v>34</v>
      </c>
      <c r="C12" s="41">
        <v>1.4999999999999999E-2</v>
      </c>
    </row>
    <row r="13" spans="2:3">
      <c r="B13" s="40" t="s">
        <v>35</v>
      </c>
      <c r="C13" s="41">
        <f ca="1">C14-(C12+C11)</f>
        <v>4.7499999999999987E-2</v>
      </c>
    </row>
    <row r="14" spans="2:3">
      <c r="B14" s="40" t="s">
        <v>36</v>
      </c>
      <c r="C14" s="41">
        <v>1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D76"/>
  <sheetViews>
    <sheetView zoomScale="80" zoomScaleNormal="80" workbookViewId="0">
      <selection activeCell="F12" sqref="F12"/>
    </sheetView>
  </sheetViews>
  <sheetFormatPr baseColWidth="10" defaultColWidth="11.42578125" defaultRowHeight="12.75"/>
  <cols>
    <col min="1" max="1" width="7.42578125" style="42" customWidth="1"/>
    <col min="2" max="2" width="13.140625" style="42" customWidth="1"/>
    <col min="3" max="3" width="18.7109375" style="42" customWidth="1"/>
    <col min="4" max="4" width="23.28515625" style="42" customWidth="1"/>
    <col min="5" max="5" width="34.28515625" style="42" customWidth="1"/>
    <col min="6" max="6" width="37.140625" style="42" customWidth="1"/>
    <col min="7" max="7" width="41.5703125" style="42" customWidth="1"/>
    <col min="8" max="8" width="10.28515625" style="42" customWidth="1"/>
    <col min="9" max="9" width="12.42578125" style="120" customWidth="1"/>
    <col min="10" max="10" width="11.85546875" style="53" customWidth="1"/>
    <col min="11" max="12" width="5" style="42" customWidth="1"/>
    <col min="13" max="13" width="5" style="121" customWidth="1"/>
    <col min="14" max="14" width="5" style="42" customWidth="1"/>
    <col min="15" max="15" width="15.42578125" style="42" customWidth="1"/>
    <col min="16" max="16" width="13.42578125" style="42" customWidth="1"/>
    <col min="17" max="17" width="24.28515625" style="42" customWidth="1"/>
    <col min="18" max="18" width="20.5703125" style="42" customWidth="1"/>
    <col min="19" max="19" width="16.42578125" style="42" customWidth="1"/>
    <col min="20" max="20" width="6.42578125" style="42" hidden="1" customWidth="1"/>
    <col min="21" max="21" width="18.42578125" style="42" hidden="1" customWidth="1"/>
    <col min="22" max="23" width="3.42578125" style="42" customWidth="1"/>
    <col min="24" max="27" width="3.42578125" style="42" hidden="1" customWidth="1"/>
    <col min="28" max="46" width="3.42578125" style="42" customWidth="1"/>
    <col min="47" max="16384" width="11.42578125" style="42"/>
  </cols>
  <sheetData>
    <row r="1" spans="1:30" ht="68.849999999999994" customHeight="1" thickBot="1">
      <c r="A1" s="329"/>
      <c r="B1" s="330"/>
      <c r="C1" s="330"/>
      <c r="D1" s="331"/>
      <c r="E1" s="332" t="s">
        <v>37</v>
      </c>
      <c r="F1" s="333"/>
      <c r="G1" s="333"/>
      <c r="H1" s="333"/>
      <c r="I1" s="333"/>
      <c r="J1" s="333"/>
      <c r="K1" s="333"/>
      <c r="L1" s="333"/>
      <c r="M1" s="333"/>
      <c r="N1" s="333"/>
      <c r="O1" s="334"/>
      <c r="P1" s="335"/>
      <c r="Q1" s="336"/>
      <c r="R1" s="337"/>
    </row>
    <row r="2" spans="1:30" ht="19.149999999999999" customHeight="1" thickBot="1">
      <c r="A2" s="43"/>
      <c r="B2" s="44"/>
      <c r="C2" s="44"/>
      <c r="D2" s="44"/>
      <c r="E2" s="44"/>
      <c r="F2" s="44"/>
      <c r="G2" s="45"/>
      <c r="H2" s="45"/>
      <c r="I2" s="46"/>
      <c r="J2" s="45"/>
      <c r="K2" s="45"/>
      <c r="L2" s="45"/>
      <c r="M2" s="45"/>
      <c r="N2" s="45"/>
      <c r="O2" s="45"/>
      <c r="P2" s="47"/>
      <c r="Q2" s="47"/>
      <c r="R2" s="48"/>
    </row>
    <row r="3" spans="1:30" ht="28.5" customHeight="1">
      <c r="A3" s="338" t="s">
        <v>38</v>
      </c>
      <c r="B3" s="339"/>
      <c r="C3" s="339"/>
      <c r="D3" s="339"/>
      <c r="E3" s="339"/>
      <c r="F3" s="339"/>
      <c r="G3" s="340"/>
      <c r="H3" s="341" t="s">
        <v>39</v>
      </c>
      <c r="I3" s="342"/>
      <c r="J3" s="343"/>
      <c r="K3" s="49"/>
      <c r="L3" s="50"/>
      <c r="M3" s="50"/>
      <c r="N3" s="51"/>
      <c r="O3" s="344" t="s">
        <v>40</v>
      </c>
      <c r="P3" s="345"/>
      <c r="Q3" s="52">
        <f ca="1">+Z8</f>
        <v>0</v>
      </c>
      <c r="R3" s="48"/>
      <c r="S3" s="53"/>
    </row>
    <row r="4" spans="1:30" ht="28.5" customHeight="1">
      <c r="A4" s="321" t="s">
        <v>41</v>
      </c>
      <c r="B4" s="322"/>
      <c r="C4" s="322"/>
      <c r="D4" s="322"/>
      <c r="E4" s="322"/>
      <c r="F4" s="322"/>
      <c r="G4" s="323"/>
      <c r="H4" s="324" t="s">
        <v>42</v>
      </c>
      <c r="I4" s="325"/>
      <c r="J4" s="326"/>
      <c r="K4" s="54"/>
      <c r="L4" s="55"/>
      <c r="M4" s="56"/>
      <c r="N4" s="57"/>
      <c r="O4" s="319" t="s">
        <v>43</v>
      </c>
      <c r="P4" s="320"/>
      <c r="Q4" s="58">
        <f>Y8</f>
        <v>0</v>
      </c>
      <c r="R4" s="48"/>
      <c r="S4" s="53"/>
    </row>
    <row r="5" spans="1:30" ht="28.5" customHeight="1">
      <c r="A5" s="321" t="s">
        <v>44</v>
      </c>
      <c r="B5" s="322"/>
      <c r="C5" s="322"/>
      <c r="D5" s="322"/>
      <c r="E5" s="322"/>
      <c r="F5" s="322"/>
      <c r="G5" s="323"/>
      <c r="H5" s="324" t="s">
        <v>45</v>
      </c>
      <c r="I5" s="325"/>
      <c r="J5" s="326"/>
      <c r="K5" s="54"/>
      <c r="L5" s="55"/>
      <c r="M5" s="55"/>
      <c r="N5" s="57"/>
      <c r="O5" s="327" t="s">
        <v>46</v>
      </c>
      <c r="P5" s="328"/>
      <c r="Q5" s="59" t="str">
        <f ca="1">IF(ISERR(Q4/(Q3+Q4)),"",(Q4/(Q3+Q4)))</f>
        <v/>
      </c>
      <c r="R5" s="48"/>
      <c r="S5" s="53"/>
    </row>
    <row r="6" spans="1:30" ht="40.5" customHeight="1" thickBot="1">
      <c r="A6" s="346"/>
      <c r="B6" s="347"/>
      <c r="C6" s="347"/>
      <c r="D6" s="347"/>
      <c r="E6" s="347"/>
      <c r="F6" s="347"/>
      <c r="G6" s="348"/>
      <c r="H6" s="349" t="s">
        <v>47</v>
      </c>
      <c r="I6" s="350"/>
      <c r="J6" s="351"/>
      <c r="K6" s="60"/>
      <c r="L6" s="61"/>
      <c r="M6" s="61"/>
      <c r="N6" s="62"/>
      <c r="O6" s="47"/>
      <c r="P6" s="47"/>
      <c r="Q6" s="47"/>
      <c r="R6" s="48"/>
    </row>
    <row r="7" spans="1:30" ht="30" customHeight="1">
      <c r="A7" s="63"/>
      <c r="B7" s="47"/>
      <c r="C7" s="47"/>
      <c r="D7" s="47"/>
      <c r="E7" s="47"/>
      <c r="F7" s="47"/>
      <c r="G7" s="47"/>
      <c r="H7" s="47"/>
      <c r="I7" s="64"/>
      <c r="J7" s="65"/>
      <c r="K7" s="66"/>
      <c r="L7" s="66"/>
      <c r="M7" s="66"/>
      <c r="N7" s="66"/>
      <c r="O7" s="47"/>
      <c r="P7" s="47"/>
      <c r="Q7" s="47"/>
      <c r="R7" s="48"/>
    </row>
    <row r="8" spans="1:30" ht="67.5" customHeight="1">
      <c r="A8" s="67" t="s">
        <v>48</v>
      </c>
      <c r="B8" s="68" t="s">
        <v>49</v>
      </c>
      <c r="C8" s="68" t="s">
        <v>50</v>
      </c>
      <c r="D8" s="69" t="s">
        <v>51</v>
      </c>
      <c r="E8" s="69" t="s">
        <v>52</v>
      </c>
      <c r="F8" s="69" t="s">
        <v>53</v>
      </c>
      <c r="G8" s="69" t="s">
        <v>54</v>
      </c>
      <c r="H8" s="69" t="s">
        <v>55</v>
      </c>
      <c r="I8" s="69" t="s">
        <v>56</v>
      </c>
      <c r="J8" s="69" t="s">
        <v>57</v>
      </c>
      <c r="K8" s="352" t="s">
        <v>58</v>
      </c>
      <c r="L8" s="353"/>
      <c r="M8" s="353"/>
      <c r="N8" s="354"/>
      <c r="O8" s="69" t="s">
        <v>59</v>
      </c>
      <c r="P8" s="70" t="s">
        <v>60</v>
      </c>
      <c r="Q8" s="71" t="s">
        <v>61</v>
      </c>
      <c r="R8" s="69" t="s">
        <v>62</v>
      </c>
      <c r="Y8" s="72">
        <f>SUM(Y9:Y100)</f>
        <v>0</v>
      </c>
      <c r="Z8" s="72">
        <f ca="1">SUM(Z9:Z100)</f>
        <v>0</v>
      </c>
    </row>
    <row r="9" spans="1:30" s="84" customFormat="1" ht="43.5" customHeight="1">
      <c r="A9" s="73"/>
      <c r="B9" s="74"/>
      <c r="C9" s="75"/>
      <c r="D9" s="76"/>
      <c r="E9" s="76"/>
      <c r="F9" s="76"/>
      <c r="G9" s="77"/>
      <c r="H9" s="78"/>
      <c r="I9" s="79"/>
      <c r="J9" s="78"/>
      <c r="K9" s="78"/>
      <c r="L9" s="78"/>
      <c r="M9" s="78"/>
      <c r="N9" s="78"/>
      <c r="O9" s="80">
        <f t="shared" ref="O9:O21" si="0">(N9+K9+L9+M9)*0.25</f>
        <v>0</v>
      </c>
      <c r="P9" s="81"/>
      <c r="Q9" s="82"/>
      <c r="R9" s="83"/>
      <c r="Y9" s="84" t="str">
        <f>IF(L9=1,1,"")</f>
        <v/>
      </c>
      <c r="Z9" s="85" t="str">
        <f ca="1">IF(AND(TODAY()-I9&gt;0,L9="",I9&gt;0),1,"")</f>
        <v/>
      </c>
    </row>
    <row r="10" spans="1:30" ht="43.5" customHeight="1">
      <c r="A10" s="73"/>
      <c r="B10" s="75"/>
      <c r="C10" s="75"/>
      <c r="D10" s="76"/>
      <c r="E10" s="76"/>
      <c r="F10" s="76"/>
      <c r="G10" s="77"/>
      <c r="H10" s="78"/>
      <c r="I10" s="79"/>
      <c r="J10" s="78"/>
      <c r="K10" s="78"/>
      <c r="L10" s="78"/>
      <c r="M10" s="78"/>
      <c r="N10" s="78"/>
      <c r="O10" s="80">
        <f t="shared" si="0"/>
        <v>0</v>
      </c>
      <c r="P10" s="81"/>
      <c r="Q10" s="78"/>
      <c r="R10" s="83"/>
      <c r="Y10" s="84" t="str">
        <f t="shared" ref="Y10:Y73" si="1">IF(L10=1,1,"")</f>
        <v/>
      </c>
      <c r="Z10" s="85" t="str">
        <f ca="1">IF(AND(TODAY()-I10&gt;0,L10="",I10&gt;0),1,"")</f>
        <v/>
      </c>
    </row>
    <row r="11" spans="1:30" ht="43.5" customHeight="1">
      <c r="A11" s="73"/>
      <c r="B11" s="75"/>
      <c r="C11" s="75"/>
      <c r="D11" s="76"/>
      <c r="E11" s="76"/>
      <c r="F11" s="76"/>
      <c r="G11" s="86"/>
      <c r="H11" s="78"/>
      <c r="I11" s="79"/>
      <c r="J11" s="78"/>
      <c r="K11" s="78"/>
      <c r="L11" s="78"/>
      <c r="M11" s="78"/>
      <c r="N11" s="78"/>
      <c r="O11" s="80">
        <f t="shared" si="0"/>
        <v>0</v>
      </c>
      <c r="P11" s="81"/>
      <c r="Q11" s="87"/>
      <c r="R11" s="83"/>
      <c r="Y11" s="84" t="str">
        <f t="shared" si="1"/>
        <v/>
      </c>
      <c r="Z11" s="85" t="str">
        <f ca="1">IF(AND(TODAY()-I11&gt;0,L11="",I11&gt;0),1,"")</f>
        <v/>
      </c>
      <c r="AD11" s="72"/>
    </row>
    <row r="12" spans="1:30" ht="43.5" customHeight="1">
      <c r="A12" s="73"/>
      <c r="B12" s="75"/>
      <c r="C12" s="75"/>
      <c r="D12" s="76"/>
      <c r="E12" s="76"/>
      <c r="F12" s="76"/>
      <c r="G12" s="88"/>
      <c r="H12" s="78"/>
      <c r="I12" s="79"/>
      <c r="J12" s="78"/>
      <c r="K12" s="78"/>
      <c r="L12" s="78"/>
      <c r="M12" s="78"/>
      <c r="N12" s="78"/>
      <c r="O12" s="80">
        <f t="shared" si="0"/>
        <v>0</v>
      </c>
      <c r="P12" s="81"/>
      <c r="Q12" s="78"/>
      <c r="R12" s="83"/>
      <c r="Y12" s="84" t="str">
        <f t="shared" si="1"/>
        <v/>
      </c>
      <c r="Z12" s="85" t="str">
        <f t="shared" ref="Z12:Z75" ca="1" si="2">IF(AND(TODAY()-I12&gt;0,L12="",I12&gt;0),1,"")</f>
        <v/>
      </c>
    </row>
    <row r="13" spans="1:30" ht="43.5" customHeight="1">
      <c r="A13" s="73"/>
      <c r="B13" s="75"/>
      <c r="C13" s="75"/>
      <c r="D13" s="76"/>
      <c r="E13" s="76"/>
      <c r="F13" s="76"/>
      <c r="G13" s="89"/>
      <c r="H13" s="90"/>
      <c r="I13" s="91"/>
      <c r="J13" s="78"/>
      <c r="K13" s="78"/>
      <c r="L13" s="90"/>
      <c r="M13" s="90"/>
      <c r="N13" s="90"/>
      <c r="O13" s="80">
        <f t="shared" si="0"/>
        <v>0</v>
      </c>
      <c r="P13" s="92"/>
      <c r="Q13" s="93"/>
      <c r="R13" s="94"/>
      <c r="Y13" s="84" t="str">
        <f t="shared" si="1"/>
        <v/>
      </c>
      <c r="Z13" s="85" t="str">
        <f t="shared" ca="1" si="2"/>
        <v/>
      </c>
    </row>
    <row r="14" spans="1:30" ht="43.5" customHeight="1">
      <c r="A14" s="73"/>
      <c r="B14" s="75"/>
      <c r="C14" s="75"/>
      <c r="D14" s="76"/>
      <c r="E14" s="76"/>
      <c r="F14" s="76"/>
      <c r="G14" s="89"/>
      <c r="H14" s="90"/>
      <c r="I14" s="91"/>
      <c r="J14" s="78"/>
      <c r="K14" s="90"/>
      <c r="L14" s="90"/>
      <c r="M14" s="90"/>
      <c r="N14" s="90"/>
      <c r="O14" s="80">
        <f t="shared" si="0"/>
        <v>0</v>
      </c>
      <c r="P14" s="92"/>
      <c r="Q14" s="95"/>
      <c r="R14" s="94"/>
      <c r="Y14" s="84" t="str">
        <f t="shared" si="1"/>
        <v/>
      </c>
      <c r="Z14" s="85" t="str">
        <f t="shared" ca="1" si="2"/>
        <v/>
      </c>
    </row>
    <row r="15" spans="1:30" ht="43.5" customHeight="1">
      <c r="A15" s="73"/>
      <c r="B15" s="75"/>
      <c r="C15" s="75"/>
      <c r="D15" s="76"/>
      <c r="E15" s="76"/>
      <c r="F15" s="76"/>
      <c r="G15" s="89"/>
      <c r="H15" s="90"/>
      <c r="I15" s="96"/>
      <c r="J15" s="78"/>
      <c r="K15" s="90"/>
      <c r="L15" s="90"/>
      <c r="M15" s="90"/>
      <c r="N15" s="90"/>
      <c r="O15" s="80">
        <f t="shared" si="0"/>
        <v>0</v>
      </c>
      <c r="P15" s="92"/>
      <c r="Q15" s="95"/>
      <c r="R15" s="94"/>
      <c r="Y15" s="84" t="str">
        <f t="shared" si="1"/>
        <v/>
      </c>
      <c r="Z15" s="85" t="str">
        <f t="shared" ca="1" si="2"/>
        <v/>
      </c>
    </row>
    <row r="16" spans="1:30" ht="46.5" customHeight="1">
      <c r="A16" s="73"/>
      <c r="B16" s="75"/>
      <c r="C16" s="75"/>
      <c r="D16" s="76"/>
      <c r="E16" s="76"/>
      <c r="F16" s="76"/>
      <c r="G16" s="89"/>
      <c r="H16" s="90"/>
      <c r="I16" s="96"/>
      <c r="J16" s="78"/>
      <c r="K16" s="90"/>
      <c r="L16" s="90"/>
      <c r="M16" s="90"/>
      <c r="N16" s="90"/>
      <c r="O16" s="80">
        <f t="shared" si="0"/>
        <v>0</v>
      </c>
      <c r="P16" s="92"/>
      <c r="Q16" s="95"/>
      <c r="R16" s="94"/>
      <c r="Y16" s="84" t="str">
        <f t="shared" si="1"/>
        <v/>
      </c>
      <c r="Z16" s="85" t="str">
        <f t="shared" ca="1" si="2"/>
        <v/>
      </c>
    </row>
    <row r="17" spans="1:26" ht="46.5" customHeight="1">
      <c r="A17" s="97"/>
      <c r="B17" s="98"/>
      <c r="C17" s="98"/>
      <c r="D17" s="76"/>
      <c r="E17" s="76"/>
      <c r="F17" s="76"/>
      <c r="G17" s="99"/>
      <c r="H17" s="96"/>
      <c r="I17" s="96"/>
      <c r="J17" s="78"/>
      <c r="K17" s="90"/>
      <c r="L17" s="90"/>
      <c r="M17" s="90"/>
      <c r="N17" s="90"/>
      <c r="O17" s="80">
        <f t="shared" si="0"/>
        <v>0</v>
      </c>
      <c r="P17" s="92"/>
      <c r="Q17" s="95"/>
      <c r="R17" s="94"/>
      <c r="Y17" s="84" t="str">
        <f t="shared" si="1"/>
        <v/>
      </c>
      <c r="Z17" s="85" t="str">
        <f t="shared" ca="1" si="2"/>
        <v/>
      </c>
    </row>
    <row r="18" spans="1:26" ht="46.5" customHeight="1" thickBot="1">
      <c r="A18" s="100"/>
      <c r="B18" s="101"/>
      <c r="C18" s="101"/>
      <c r="D18" s="102"/>
      <c r="E18" s="76"/>
      <c r="F18" s="76"/>
      <c r="G18" s="89"/>
      <c r="H18" s="103"/>
      <c r="I18" s="76"/>
      <c r="J18" s="78"/>
      <c r="K18" s="103"/>
      <c r="L18" s="103"/>
      <c r="M18" s="103"/>
      <c r="N18" s="103"/>
      <c r="O18" s="80">
        <f t="shared" si="0"/>
        <v>0</v>
      </c>
      <c r="P18" s="104"/>
      <c r="Q18" s="105"/>
      <c r="R18" s="106"/>
      <c r="Y18" s="84" t="str">
        <f t="shared" si="1"/>
        <v/>
      </c>
      <c r="Z18" s="85" t="str">
        <f t="shared" ca="1" si="2"/>
        <v/>
      </c>
    </row>
    <row r="19" spans="1:26" ht="46.5" customHeight="1">
      <c r="E19" s="107"/>
      <c r="F19" s="107"/>
      <c r="G19" s="108"/>
      <c r="H19" s="109"/>
      <c r="I19" s="110"/>
      <c r="J19" s="111"/>
      <c r="K19" s="109"/>
      <c r="L19" s="109"/>
      <c r="M19" s="109"/>
      <c r="N19" s="109"/>
      <c r="O19" s="80">
        <f t="shared" si="0"/>
        <v>0</v>
      </c>
      <c r="P19" s="112"/>
      <c r="Q19" s="95"/>
      <c r="R19" s="113"/>
      <c r="Y19" s="84" t="str">
        <f t="shared" si="1"/>
        <v/>
      </c>
      <c r="Z19" s="85" t="str">
        <f t="shared" ca="1" si="2"/>
        <v/>
      </c>
    </row>
    <row r="20" spans="1:26" ht="46.5" customHeight="1">
      <c r="E20" s="76"/>
      <c r="F20" s="76"/>
      <c r="G20" s="99"/>
      <c r="H20" s="96"/>
      <c r="I20" s="96"/>
      <c r="J20" s="78"/>
      <c r="K20" s="90"/>
      <c r="L20" s="90"/>
      <c r="M20" s="90"/>
      <c r="N20" s="90"/>
      <c r="O20" s="80">
        <f t="shared" si="0"/>
        <v>0</v>
      </c>
      <c r="P20" s="92"/>
      <c r="Q20" s="95"/>
      <c r="R20" s="94"/>
      <c r="Y20" s="84" t="str">
        <f t="shared" si="1"/>
        <v/>
      </c>
      <c r="Z20" s="85" t="str">
        <f t="shared" ca="1" si="2"/>
        <v/>
      </c>
    </row>
    <row r="21" spans="1:26" ht="46.5" customHeight="1" thickBot="1">
      <c r="E21" s="102"/>
      <c r="F21" s="102"/>
      <c r="G21" s="114"/>
      <c r="H21" s="115"/>
      <c r="I21" s="102"/>
      <c r="J21" s="116"/>
      <c r="K21" s="115"/>
      <c r="L21" s="115"/>
      <c r="M21" s="115"/>
      <c r="N21" s="115"/>
      <c r="O21" s="80">
        <f t="shared" si="0"/>
        <v>0</v>
      </c>
      <c r="P21" s="117"/>
      <c r="Q21" s="118"/>
      <c r="R21" s="119"/>
      <c r="Y21" s="84" t="str">
        <f t="shared" si="1"/>
        <v/>
      </c>
      <c r="Z21" s="85" t="str">
        <f t="shared" ca="1" si="2"/>
        <v/>
      </c>
    </row>
    <row r="22" spans="1:26">
      <c r="Y22" s="84" t="str">
        <f t="shared" si="1"/>
        <v/>
      </c>
      <c r="Z22" s="85" t="str">
        <f t="shared" ca="1" si="2"/>
        <v/>
      </c>
    </row>
    <row r="23" spans="1:26">
      <c r="Y23" s="84" t="str">
        <f t="shared" si="1"/>
        <v/>
      </c>
      <c r="Z23" s="85" t="str">
        <f t="shared" ca="1" si="2"/>
        <v/>
      </c>
    </row>
    <row r="24" spans="1:26">
      <c r="Y24" s="84" t="str">
        <f t="shared" si="1"/>
        <v/>
      </c>
      <c r="Z24" s="85" t="str">
        <f t="shared" ca="1" si="2"/>
        <v/>
      </c>
    </row>
    <row r="25" spans="1:26">
      <c r="Y25" s="84" t="str">
        <f t="shared" si="1"/>
        <v/>
      </c>
      <c r="Z25" s="85" t="str">
        <f t="shared" ca="1" si="2"/>
        <v/>
      </c>
    </row>
    <row r="26" spans="1:26">
      <c r="Y26" s="84" t="str">
        <f t="shared" si="1"/>
        <v/>
      </c>
      <c r="Z26" s="85" t="str">
        <f t="shared" ca="1" si="2"/>
        <v/>
      </c>
    </row>
    <row r="27" spans="1:26">
      <c r="Y27" s="84" t="str">
        <f t="shared" si="1"/>
        <v/>
      </c>
      <c r="Z27" s="85" t="str">
        <f t="shared" ca="1" si="2"/>
        <v/>
      </c>
    </row>
    <row r="28" spans="1:26">
      <c r="Y28" s="84" t="str">
        <f t="shared" si="1"/>
        <v/>
      </c>
      <c r="Z28" s="85" t="str">
        <f t="shared" ca="1" si="2"/>
        <v/>
      </c>
    </row>
    <row r="29" spans="1:26">
      <c r="Y29" s="84" t="str">
        <f t="shared" si="1"/>
        <v/>
      </c>
      <c r="Z29" s="85" t="str">
        <f t="shared" ca="1" si="2"/>
        <v/>
      </c>
    </row>
    <row r="30" spans="1:26">
      <c r="Y30" s="84" t="str">
        <f t="shared" si="1"/>
        <v/>
      </c>
      <c r="Z30" s="85" t="str">
        <f t="shared" ca="1" si="2"/>
        <v/>
      </c>
    </row>
    <row r="31" spans="1:26">
      <c r="Y31" s="84" t="str">
        <f t="shared" si="1"/>
        <v/>
      </c>
      <c r="Z31" s="85" t="str">
        <f t="shared" ca="1" si="2"/>
        <v/>
      </c>
    </row>
    <row r="32" spans="1:26">
      <c r="Y32" s="84" t="str">
        <f t="shared" si="1"/>
        <v/>
      </c>
      <c r="Z32" s="85" t="str">
        <f t="shared" ca="1" si="2"/>
        <v/>
      </c>
    </row>
    <row r="33" spans="2:26">
      <c r="Y33" s="84" t="str">
        <f t="shared" si="1"/>
        <v/>
      </c>
      <c r="Z33" s="85" t="str">
        <f t="shared" ca="1" si="2"/>
        <v/>
      </c>
    </row>
    <row r="34" spans="2:26">
      <c r="Y34" s="84" t="str">
        <f t="shared" si="1"/>
        <v/>
      </c>
      <c r="Z34" s="85" t="str">
        <f t="shared" ca="1" si="2"/>
        <v/>
      </c>
    </row>
    <row r="35" spans="2:26">
      <c r="Y35" s="84" t="str">
        <f t="shared" si="1"/>
        <v/>
      </c>
      <c r="Z35" s="85" t="str">
        <f t="shared" ca="1" si="2"/>
        <v/>
      </c>
    </row>
    <row r="36" spans="2:26">
      <c r="Y36" s="84" t="str">
        <f t="shared" si="1"/>
        <v/>
      </c>
      <c r="Z36" s="85" t="str">
        <f t="shared" ca="1" si="2"/>
        <v/>
      </c>
    </row>
    <row r="37" spans="2:26">
      <c r="Y37" s="84" t="str">
        <f t="shared" si="1"/>
        <v/>
      </c>
      <c r="Z37" s="85" t="str">
        <f t="shared" ca="1" si="2"/>
        <v/>
      </c>
    </row>
    <row r="38" spans="2:26">
      <c r="B38" s="122" t="s">
        <v>63</v>
      </c>
      <c r="C38" s="122"/>
      <c r="D38" s="122"/>
      <c r="Y38" s="84" t="str">
        <f t="shared" si="1"/>
        <v/>
      </c>
      <c r="Z38" s="85" t="str">
        <f t="shared" ca="1" si="2"/>
        <v/>
      </c>
    </row>
    <row r="39" spans="2:26">
      <c r="B39" s="122" t="s">
        <v>64</v>
      </c>
      <c r="C39" s="122"/>
      <c r="D39" s="122"/>
      <c r="Y39" s="84" t="str">
        <f t="shared" si="1"/>
        <v/>
      </c>
      <c r="Z39" s="85" t="str">
        <f t="shared" ca="1" si="2"/>
        <v/>
      </c>
    </row>
    <row r="40" spans="2:26">
      <c r="B40" s="122" t="s">
        <v>65</v>
      </c>
      <c r="C40" s="122"/>
      <c r="D40" s="122"/>
      <c r="Y40" s="84" t="str">
        <f t="shared" si="1"/>
        <v/>
      </c>
      <c r="Z40" s="85" t="str">
        <f t="shared" ca="1" si="2"/>
        <v/>
      </c>
    </row>
    <row r="41" spans="2:26">
      <c r="Y41" s="84" t="str">
        <f t="shared" si="1"/>
        <v/>
      </c>
      <c r="Z41" s="85" t="str">
        <f t="shared" ca="1" si="2"/>
        <v/>
      </c>
    </row>
    <row r="42" spans="2:26">
      <c r="Y42" s="84" t="str">
        <f t="shared" si="1"/>
        <v/>
      </c>
      <c r="Z42" s="85" t="str">
        <f t="shared" ca="1" si="2"/>
        <v/>
      </c>
    </row>
    <row r="43" spans="2:26">
      <c r="Y43" s="84" t="str">
        <f t="shared" si="1"/>
        <v/>
      </c>
      <c r="Z43" s="85" t="str">
        <f t="shared" ca="1" si="2"/>
        <v/>
      </c>
    </row>
    <row r="44" spans="2:26">
      <c r="Y44" s="84" t="str">
        <f t="shared" si="1"/>
        <v/>
      </c>
      <c r="Z44" s="85" t="str">
        <f t="shared" ca="1" si="2"/>
        <v/>
      </c>
    </row>
    <row r="45" spans="2:26">
      <c r="Y45" s="84" t="str">
        <f t="shared" si="1"/>
        <v/>
      </c>
      <c r="Z45" s="85" t="str">
        <f t="shared" ca="1" si="2"/>
        <v/>
      </c>
    </row>
    <row r="46" spans="2:26">
      <c r="Y46" s="84" t="str">
        <f t="shared" si="1"/>
        <v/>
      </c>
      <c r="Z46" s="85" t="str">
        <f t="shared" ca="1" si="2"/>
        <v/>
      </c>
    </row>
    <row r="47" spans="2:26">
      <c r="Y47" s="84" t="str">
        <f t="shared" si="1"/>
        <v/>
      </c>
      <c r="Z47" s="85" t="str">
        <f t="shared" ca="1" si="2"/>
        <v/>
      </c>
    </row>
    <row r="48" spans="2:26">
      <c r="Y48" s="84" t="str">
        <f t="shared" si="1"/>
        <v/>
      </c>
      <c r="Z48" s="85" t="str">
        <f t="shared" ca="1" si="2"/>
        <v/>
      </c>
    </row>
    <row r="49" spans="25:26">
      <c r="Y49" s="84" t="str">
        <f t="shared" si="1"/>
        <v/>
      </c>
      <c r="Z49" s="85" t="str">
        <f t="shared" ca="1" si="2"/>
        <v/>
      </c>
    </row>
    <row r="50" spans="25:26">
      <c r="Y50" s="84" t="str">
        <f t="shared" si="1"/>
        <v/>
      </c>
      <c r="Z50" s="85" t="str">
        <f t="shared" ca="1" si="2"/>
        <v/>
      </c>
    </row>
    <row r="51" spans="25:26">
      <c r="Y51" s="84" t="str">
        <f t="shared" si="1"/>
        <v/>
      </c>
      <c r="Z51" s="85" t="str">
        <f t="shared" ca="1" si="2"/>
        <v/>
      </c>
    </row>
    <row r="52" spans="25:26">
      <c r="Y52" s="84" t="str">
        <f t="shared" si="1"/>
        <v/>
      </c>
      <c r="Z52" s="85" t="str">
        <f t="shared" ca="1" si="2"/>
        <v/>
      </c>
    </row>
    <row r="53" spans="25:26">
      <c r="Y53" s="84" t="str">
        <f t="shared" si="1"/>
        <v/>
      </c>
      <c r="Z53" s="85" t="str">
        <f t="shared" ca="1" si="2"/>
        <v/>
      </c>
    </row>
    <row r="54" spans="25:26">
      <c r="Y54" s="84" t="str">
        <f t="shared" si="1"/>
        <v/>
      </c>
      <c r="Z54" s="85" t="str">
        <f t="shared" ca="1" si="2"/>
        <v/>
      </c>
    </row>
    <row r="55" spans="25:26">
      <c r="Y55" s="84" t="str">
        <f t="shared" si="1"/>
        <v/>
      </c>
      <c r="Z55" s="85" t="str">
        <f t="shared" ca="1" si="2"/>
        <v/>
      </c>
    </row>
    <row r="56" spans="25:26">
      <c r="Y56" s="84" t="str">
        <f t="shared" si="1"/>
        <v/>
      </c>
      <c r="Z56" s="85" t="str">
        <f t="shared" ca="1" si="2"/>
        <v/>
      </c>
    </row>
    <row r="57" spans="25:26">
      <c r="Y57" s="84" t="str">
        <f t="shared" si="1"/>
        <v/>
      </c>
      <c r="Z57" s="85" t="str">
        <f t="shared" ca="1" si="2"/>
        <v/>
      </c>
    </row>
    <row r="58" spans="25:26">
      <c r="Y58" s="84" t="str">
        <f t="shared" si="1"/>
        <v/>
      </c>
      <c r="Z58" s="85" t="str">
        <f t="shared" ca="1" si="2"/>
        <v/>
      </c>
    </row>
    <row r="59" spans="25:26">
      <c r="Y59" s="84" t="str">
        <f t="shared" si="1"/>
        <v/>
      </c>
      <c r="Z59" s="85" t="str">
        <f t="shared" ca="1" si="2"/>
        <v/>
      </c>
    </row>
    <row r="60" spans="25:26">
      <c r="Y60" s="84" t="str">
        <f t="shared" si="1"/>
        <v/>
      </c>
      <c r="Z60" s="85" t="str">
        <f t="shared" ca="1" si="2"/>
        <v/>
      </c>
    </row>
    <row r="61" spans="25:26">
      <c r="Y61" s="84" t="str">
        <f t="shared" si="1"/>
        <v/>
      </c>
      <c r="Z61" s="85" t="str">
        <f t="shared" ca="1" si="2"/>
        <v/>
      </c>
    </row>
    <row r="62" spans="25:26">
      <c r="Y62" s="84" t="str">
        <f t="shared" si="1"/>
        <v/>
      </c>
      <c r="Z62" s="85" t="str">
        <f t="shared" ca="1" si="2"/>
        <v/>
      </c>
    </row>
    <row r="63" spans="25:26">
      <c r="Y63" s="84" t="str">
        <f t="shared" si="1"/>
        <v/>
      </c>
      <c r="Z63" s="85" t="str">
        <f t="shared" ca="1" si="2"/>
        <v/>
      </c>
    </row>
    <row r="64" spans="25:26">
      <c r="Y64" s="84" t="str">
        <f t="shared" si="1"/>
        <v/>
      </c>
      <c r="Z64" s="85" t="str">
        <f t="shared" ca="1" si="2"/>
        <v/>
      </c>
    </row>
    <row r="65" spans="25:26">
      <c r="Y65" s="84" t="str">
        <f t="shared" si="1"/>
        <v/>
      </c>
      <c r="Z65" s="85" t="str">
        <f t="shared" ca="1" si="2"/>
        <v/>
      </c>
    </row>
    <row r="66" spans="25:26">
      <c r="Y66" s="84" t="str">
        <f t="shared" si="1"/>
        <v/>
      </c>
      <c r="Z66" s="85" t="str">
        <f t="shared" ca="1" si="2"/>
        <v/>
      </c>
    </row>
    <row r="67" spans="25:26">
      <c r="Y67" s="84" t="str">
        <f t="shared" si="1"/>
        <v/>
      </c>
      <c r="Z67" s="85" t="str">
        <f t="shared" ca="1" si="2"/>
        <v/>
      </c>
    </row>
    <row r="68" spans="25:26">
      <c r="Y68" s="84" t="str">
        <f t="shared" si="1"/>
        <v/>
      </c>
      <c r="Z68" s="85" t="str">
        <f t="shared" ca="1" si="2"/>
        <v/>
      </c>
    </row>
    <row r="69" spans="25:26">
      <c r="Y69" s="84" t="str">
        <f t="shared" si="1"/>
        <v/>
      </c>
      <c r="Z69" s="85" t="str">
        <f t="shared" ca="1" si="2"/>
        <v/>
      </c>
    </row>
    <row r="70" spans="25:26">
      <c r="Y70" s="84" t="str">
        <f t="shared" si="1"/>
        <v/>
      </c>
      <c r="Z70" s="85" t="str">
        <f t="shared" ca="1" si="2"/>
        <v/>
      </c>
    </row>
    <row r="71" spans="25:26">
      <c r="Y71" s="84" t="str">
        <f t="shared" si="1"/>
        <v/>
      </c>
      <c r="Z71" s="85" t="str">
        <f t="shared" ca="1" si="2"/>
        <v/>
      </c>
    </row>
    <row r="72" spans="25:26">
      <c r="Y72" s="84" t="str">
        <f t="shared" si="1"/>
        <v/>
      </c>
      <c r="Z72" s="85" t="str">
        <f t="shared" ca="1" si="2"/>
        <v/>
      </c>
    </row>
    <row r="73" spans="25:26">
      <c r="Y73" s="84" t="str">
        <f t="shared" si="1"/>
        <v/>
      </c>
      <c r="Z73" s="85" t="str">
        <f t="shared" ca="1" si="2"/>
        <v/>
      </c>
    </row>
    <row r="74" spans="25:26">
      <c r="Y74" s="84" t="str">
        <f t="shared" ref="Y74:Y76" si="3">IF(L74=1,1,"")</f>
        <v/>
      </c>
      <c r="Z74" s="85" t="str">
        <f t="shared" ca="1" si="2"/>
        <v/>
      </c>
    </row>
    <row r="75" spans="25:26">
      <c r="Y75" s="84" t="str">
        <f t="shared" si="3"/>
        <v/>
      </c>
      <c r="Z75" s="85" t="str">
        <f t="shared" ca="1" si="2"/>
        <v/>
      </c>
    </row>
    <row r="76" spans="25:26">
      <c r="Y76" s="84" t="str">
        <f t="shared" si="3"/>
        <v/>
      </c>
      <c r="Z76" s="85" t="str">
        <f t="shared" ref="Z76" ca="1" si="4">IF(AND(TODAY()-I76&gt;0,L76="",I76&gt;0),1,"")</f>
        <v/>
      </c>
    </row>
  </sheetData>
  <autoFilter ref="A8:R8">
    <filterColumn colId="10" showButton="0"/>
    <filterColumn colId="11" showButton="0"/>
    <filterColumn colId="12" showButton="0"/>
  </autoFilter>
  <mergeCells count="15">
    <mergeCell ref="A6:G6"/>
    <mergeCell ref="H6:J6"/>
    <mergeCell ref="K8:N8"/>
    <mergeCell ref="A4:G4"/>
    <mergeCell ref="H4:J4"/>
    <mergeCell ref="O4:P4"/>
    <mergeCell ref="A5:G5"/>
    <mergeCell ref="H5:J5"/>
    <mergeCell ref="O5:P5"/>
    <mergeCell ref="A1:D1"/>
    <mergeCell ref="E1:O1"/>
    <mergeCell ref="P1:R1"/>
    <mergeCell ref="A3:G3"/>
    <mergeCell ref="H3:J3"/>
    <mergeCell ref="O3:P3"/>
  </mergeCells>
  <conditionalFormatting sqref="I9:I378">
    <cfRule type="expression" dxfId="12" priority="3">
      <formula>Z9=1</formula>
    </cfRule>
  </conditionalFormatting>
  <conditionalFormatting sqref="I10">
    <cfRule type="expression" dxfId="11" priority="2">
      <formula>$Z$10="1"</formula>
    </cfRule>
  </conditionalFormatting>
  <conditionalFormatting sqref="I11:I81">
    <cfRule type="expression" dxfId="10" priority="1">
      <formula>Z11="1"</formula>
    </cfRule>
  </conditionalFormatting>
  <dataValidations count="5">
    <dataValidation type="list" allowBlank="1" showInputMessage="1" showErrorMessage="1" sqref="J9:J21">
      <formula1>$B$38:$B$40</formula1>
    </dataValidation>
    <dataValidation showDropDown="1" showInputMessage="1" showErrorMessage="1" sqref="H17 I13:I21 H20"/>
    <dataValidation allowBlank="1" showInputMessage="1" showErrorMessage="1" prompt="Indiquer la source du problème : Non atteinte objectif , NC lors d'un audit , Amélioration...Etc" sqref="D9"/>
    <dataValidation allowBlank="1" showInputMessage="1" showErrorMessage="1" prompt="Procéder une analyse des causes basé sur l'outil 5M : _x000a_Main d'oeuvre _x000a_Machine _x000a_Méthode _x000a_Matière _x000a_Milieu" sqref="F9"/>
    <dataValidation allowBlank="1" showInputMessage="1" showErrorMessage="1" prompt="Indiquer le responsable de l'action" sqref="H9"/>
  </dataValidations>
  <pageMargins left="0.34" right="0.28999999999999998" top="0.22" bottom="0.17" header="0.51" footer="0.19"/>
  <pageSetup paperSize="9" scale="110" orientation="landscape" horizontalDpi="300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D81"/>
  <sheetViews>
    <sheetView topLeftCell="E33" zoomScale="85" zoomScaleNormal="85" workbookViewId="0">
      <selection activeCell="O47" sqref="O47"/>
    </sheetView>
  </sheetViews>
  <sheetFormatPr baseColWidth="10" defaultColWidth="11.42578125" defaultRowHeight="12.75"/>
  <cols>
    <col min="1" max="1" width="7.42578125" style="42" customWidth="1"/>
    <col min="2" max="2" width="13.140625" style="42" customWidth="1"/>
    <col min="3" max="3" width="24.7109375" style="42" customWidth="1"/>
    <col min="4" max="4" width="23.28515625" style="42" customWidth="1"/>
    <col min="5" max="5" width="41.7109375" style="42" customWidth="1"/>
    <col min="6" max="6" width="41.85546875" style="42" customWidth="1"/>
    <col min="7" max="7" width="45" style="42" customWidth="1"/>
    <col min="8" max="8" width="10.28515625" style="42" customWidth="1"/>
    <col min="9" max="9" width="12.42578125" style="120" customWidth="1"/>
    <col min="10" max="10" width="11.85546875" style="53" customWidth="1"/>
    <col min="11" max="12" width="5" style="42" customWidth="1"/>
    <col min="13" max="13" width="5" style="121" customWidth="1"/>
    <col min="14" max="14" width="10.28515625" style="42" bestFit="1" customWidth="1"/>
    <col min="15" max="15" width="15.42578125" style="42" customWidth="1"/>
    <col min="16" max="16" width="13.42578125" style="42" customWidth="1"/>
    <col min="17" max="17" width="24.28515625" style="42" customWidth="1"/>
    <col min="18" max="18" width="20.5703125" style="42" customWidth="1"/>
    <col min="19" max="19" width="16.42578125" style="42" customWidth="1"/>
    <col min="20" max="20" width="6.42578125" style="42" hidden="1" customWidth="1"/>
    <col min="21" max="21" width="18.42578125" style="42" hidden="1" customWidth="1"/>
    <col min="22" max="46" width="3.42578125" style="42" customWidth="1"/>
    <col min="47" max="16384" width="11.42578125" style="42"/>
  </cols>
  <sheetData>
    <row r="1" spans="1:30" ht="68.849999999999994" customHeight="1" thickBot="1">
      <c r="A1" s="329"/>
      <c r="B1" s="330"/>
      <c r="C1" s="330"/>
      <c r="D1" s="331"/>
      <c r="E1" s="332" t="s">
        <v>77</v>
      </c>
      <c r="F1" s="333"/>
      <c r="G1" s="333"/>
      <c r="H1" s="333"/>
      <c r="I1" s="333"/>
      <c r="J1" s="333"/>
      <c r="K1" s="333"/>
      <c r="L1" s="333"/>
      <c r="M1" s="333"/>
      <c r="N1" s="333"/>
      <c r="O1" s="334"/>
      <c r="P1" s="335"/>
      <c r="Q1" s="336"/>
      <c r="R1" s="337"/>
    </row>
    <row r="2" spans="1:30" ht="19.149999999999999" customHeight="1" thickBot="1">
      <c r="A2" s="43"/>
      <c r="B2" s="44"/>
      <c r="C2" s="44"/>
      <c r="D2" s="44"/>
      <c r="E2" s="44"/>
      <c r="F2" s="44"/>
      <c r="G2" s="45"/>
      <c r="H2" s="45"/>
      <c r="I2" s="46"/>
      <c r="J2" s="45"/>
      <c r="K2" s="45"/>
      <c r="L2" s="45"/>
      <c r="M2" s="45"/>
      <c r="N2" s="45"/>
      <c r="O2" s="45"/>
      <c r="P2" s="47"/>
      <c r="Q2" s="47"/>
      <c r="R2" s="48"/>
    </row>
    <row r="3" spans="1:30" ht="28.5" customHeight="1">
      <c r="A3" s="338" t="s">
        <v>78</v>
      </c>
      <c r="B3" s="339"/>
      <c r="C3" s="339"/>
      <c r="D3" s="339"/>
      <c r="E3" s="339"/>
      <c r="F3" s="339"/>
      <c r="G3" s="340"/>
      <c r="H3" s="341" t="s">
        <v>39</v>
      </c>
      <c r="I3" s="342"/>
      <c r="J3" s="343"/>
      <c r="K3" s="49"/>
      <c r="L3" s="50"/>
      <c r="M3" s="50"/>
      <c r="N3" s="51"/>
      <c r="O3" s="344" t="s">
        <v>40</v>
      </c>
      <c r="P3" s="345"/>
      <c r="Q3" s="199">
        <f ca="1">+Z8</f>
        <v>2</v>
      </c>
      <c r="R3" s="48"/>
      <c r="S3" s="53"/>
    </row>
    <row r="4" spans="1:30" ht="28.5" customHeight="1">
      <c r="A4" s="321" t="s">
        <v>79</v>
      </c>
      <c r="B4" s="322"/>
      <c r="C4" s="322"/>
      <c r="D4" s="322"/>
      <c r="E4" s="322"/>
      <c r="F4" s="322"/>
      <c r="G4" s="323"/>
      <c r="H4" s="324" t="s">
        <v>42</v>
      </c>
      <c r="I4" s="325"/>
      <c r="J4" s="326"/>
      <c r="K4" s="54"/>
      <c r="L4" s="55"/>
      <c r="M4" s="56"/>
      <c r="N4" s="57"/>
      <c r="O4" s="319" t="s">
        <v>43</v>
      </c>
      <c r="P4" s="320"/>
      <c r="Q4" s="200">
        <f>Y8</f>
        <v>30</v>
      </c>
      <c r="R4" s="48"/>
      <c r="S4" s="53"/>
    </row>
    <row r="5" spans="1:30" ht="28.5" customHeight="1">
      <c r="A5" s="321" t="s">
        <v>80</v>
      </c>
      <c r="B5" s="322"/>
      <c r="C5" s="322"/>
      <c r="D5" s="322"/>
      <c r="E5" s="322"/>
      <c r="F5" s="322"/>
      <c r="G5" s="323"/>
      <c r="H5" s="324" t="s">
        <v>45</v>
      </c>
      <c r="I5" s="325"/>
      <c r="J5" s="326"/>
      <c r="K5" s="54"/>
      <c r="L5" s="55"/>
      <c r="M5" s="55"/>
      <c r="N5" s="57"/>
      <c r="O5" s="327" t="s">
        <v>46</v>
      </c>
      <c r="P5" s="328"/>
      <c r="Q5" s="201">
        <f ca="1">IF(ISERR(Q4/(Q3+Q4)),"",(Q4/(Q3+Q4)))</f>
        <v>0.9375</v>
      </c>
      <c r="R5" s="48"/>
      <c r="S5" s="53"/>
    </row>
    <row r="6" spans="1:30" ht="40.5" customHeight="1" thickBot="1">
      <c r="A6" s="346"/>
      <c r="B6" s="347"/>
      <c r="C6" s="347"/>
      <c r="D6" s="347"/>
      <c r="E6" s="347"/>
      <c r="F6" s="347"/>
      <c r="G6" s="348"/>
      <c r="H6" s="349" t="s">
        <v>47</v>
      </c>
      <c r="I6" s="350"/>
      <c r="J6" s="351"/>
      <c r="K6" s="60"/>
      <c r="L6" s="61"/>
      <c r="M6" s="61"/>
      <c r="N6" s="62"/>
      <c r="O6" s="47"/>
      <c r="P6" s="47"/>
      <c r="Q6" s="47"/>
      <c r="R6" s="48"/>
    </row>
    <row r="7" spans="1:30" ht="30" customHeight="1">
      <c r="A7" s="63"/>
      <c r="B7" s="47"/>
      <c r="C7" s="47"/>
      <c r="D7" s="47"/>
      <c r="E7" s="47"/>
      <c r="F7" s="47"/>
      <c r="G7" s="47"/>
      <c r="H7" s="47"/>
      <c r="I7" s="159"/>
      <c r="J7" s="65"/>
      <c r="K7" s="66"/>
      <c r="L7" s="66"/>
      <c r="M7" s="66"/>
      <c r="N7" s="66"/>
      <c r="O7" s="47"/>
      <c r="P7" s="47"/>
      <c r="Q7" s="47"/>
      <c r="R7" s="48"/>
    </row>
    <row r="8" spans="1:30" ht="67.5" customHeight="1">
      <c r="A8" s="67" t="s">
        <v>48</v>
      </c>
      <c r="B8" s="68" t="s">
        <v>49</v>
      </c>
      <c r="C8" s="68" t="s">
        <v>50</v>
      </c>
      <c r="D8" s="69" t="s">
        <v>51</v>
      </c>
      <c r="E8" s="69" t="s">
        <v>52</v>
      </c>
      <c r="F8" s="69" t="s">
        <v>53</v>
      </c>
      <c r="G8" s="69" t="s">
        <v>54</v>
      </c>
      <c r="H8" s="69" t="s">
        <v>55</v>
      </c>
      <c r="I8" s="69" t="s">
        <v>56</v>
      </c>
      <c r="J8" s="69" t="s">
        <v>57</v>
      </c>
      <c r="K8" s="352" t="s">
        <v>58</v>
      </c>
      <c r="L8" s="353"/>
      <c r="M8" s="353"/>
      <c r="N8" s="354"/>
      <c r="O8" s="69" t="s">
        <v>59</v>
      </c>
      <c r="P8" s="70" t="s">
        <v>60</v>
      </c>
      <c r="Q8" s="71" t="s">
        <v>61</v>
      </c>
      <c r="R8" s="69" t="s">
        <v>62</v>
      </c>
      <c r="Y8" s="72">
        <f>SUM(Y13:Y105)</f>
        <v>30</v>
      </c>
      <c r="Z8" s="72">
        <f ca="1">SUM(Z13:Z105)</f>
        <v>2</v>
      </c>
    </row>
    <row r="9" spans="1:30" ht="41.25" customHeight="1">
      <c r="A9" s="42">
        <v>1</v>
      </c>
      <c r="B9" s="207">
        <v>44169</v>
      </c>
      <c r="C9" s="42" t="s">
        <v>207</v>
      </c>
      <c r="D9" s="76" t="s">
        <v>82</v>
      </c>
      <c r="E9" s="76" t="s">
        <v>87</v>
      </c>
      <c r="F9" s="42" t="s">
        <v>205</v>
      </c>
      <c r="G9" s="42" t="s">
        <v>206</v>
      </c>
      <c r="H9" s="78" t="s">
        <v>86</v>
      </c>
      <c r="I9" s="206">
        <v>44180</v>
      </c>
      <c r="J9" s="78" t="s">
        <v>63</v>
      </c>
      <c r="K9" s="42">
        <v>1</v>
      </c>
      <c r="L9" s="42">
        <v>1</v>
      </c>
      <c r="O9" s="167">
        <f t="shared" ref="O9:O10" si="0">(N9+K9+L9+M9)*0.25</f>
        <v>0.5</v>
      </c>
    </row>
    <row r="10" spans="1:30" ht="41.25" customHeight="1">
      <c r="A10" s="42">
        <v>2</v>
      </c>
      <c r="B10" s="207">
        <v>44170</v>
      </c>
      <c r="C10" s="42" t="s">
        <v>207</v>
      </c>
      <c r="D10" s="76" t="s">
        <v>82</v>
      </c>
      <c r="E10" s="76" t="s">
        <v>87</v>
      </c>
      <c r="F10" s="42" t="s">
        <v>208</v>
      </c>
      <c r="G10" s="42" t="s">
        <v>209</v>
      </c>
      <c r="H10" s="78" t="s">
        <v>86</v>
      </c>
      <c r="I10" s="206">
        <v>44195</v>
      </c>
      <c r="J10" s="78" t="s">
        <v>63</v>
      </c>
      <c r="K10" s="42">
        <v>1</v>
      </c>
      <c r="L10" s="42">
        <v>1</v>
      </c>
      <c r="O10" s="167">
        <f t="shared" si="0"/>
        <v>0.5</v>
      </c>
    </row>
    <row r="11" spans="1:30" ht="41.25" customHeight="1">
      <c r="A11" s="42">
        <v>3</v>
      </c>
      <c r="B11" s="207">
        <v>44022</v>
      </c>
      <c r="C11" s="42" t="s">
        <v>207</v>
      </c>
      <c r="D11" s="163" t="s">
        <v>154</v>
      </c>
      <c r="E11" s="163" t="s">
        <v>155</v>
      </c>
      <c r="F11" s="164" t="s">
        <v>156</v>
      </c>
      <c r="G11" s="170" t="s">
        <v>157</v>
      </c>
      <c r="H11" s="170" t="s">
        <v>86</v>
      </c>
      <c r="I11" s="166">
        <v>44119</v>
      </c>
      <c r="J11" s="165" t="s">
        <v>63</v>
      </c>
      <c r="K11" s="170">
        <v>1</v>
      </c>
      <c r="L11" s="170">
        <v>1</v>
      </c>
      <c r="M11" s="170">
        <v>1</v>
      </c>
      <c r="N11" s="167">
        <v>0.01</v>
      </c>
      <c r="O11" s="167">
        <f>(N11+K11+L11+M11)*0.25</f>
        <v>0.75249999999999995</v>
      </c>
    </row>
    <row r="12" spans="1:30" ht="41.25" customHeight="1">
      <c r="B12" s="161"/>
      <c r="D12" s="163"/>
      <c r="E12" s="163"/>
      <c r="F12" s="164"/>
      <c r="G12" s="170"/>
      <c r="H12" s="170"/>
      <c r="I12" s="166"/>
      <c r="J12" s="165"/>
      <c r="K12" s="170"/>
      <c r="L12" s="170"/>
      <c r="M12" s="170"/>
      <c r="N12" s="167"/>
      <c r="O12" s="167"/>
    </row>
    <row r="13" spans="1:30" s="84" customFormat="1" ht="43.5" customHeight="1">
      <c r="A13" s="73">
        <v>1</v>
      </c>
      <c r="B13" s="74">
        <v>44022</v>
      </c>
      <c r="C13" s="75" t="s">
        <v>81</v>
      </c>
      <c r="D13" s="76" t="s">
        <v>82</v>
      </c>
      <c r="E13" s="76" t="s">
        <v>83</v>
      </c>
      <c r="F13" s="76" t="s">
        <v>84</v>
      </c>
      <c r="G13" s="77" t="s">
        <v>85</v>
      </c>
      <c r="H13" s="78" t="s">
        <v>86</v>
      </c>
      <c r="I13" s="79">
        <v>44073</v>
      </c>
      <c r="J13" s="78" t="s">
        <v>63</v>
      </c>
      <c r="K13" s="78">
        <v>1</v>
      </c>
      <c r="L13" s="78">
        <v>1</v>
      </c>
      <c r="M13" s="78">
        <v>1</v>
      </c>
      <c r="N13" s="78">
        <v>1</v>
      </c>
      <c r="O13" s="80">
        <f>(N13+K13+L13+M13)*0.25</f>
        <v>1</v>
      </c>
      <c r="P13" s="81"/>
      <c r="Q13" s="82"/>
      <c r="R13" s="83"/>
      <c r="Y13" s="84">
        <f>IF(L13=1,1,"")</f>
        <v>1</v>
      </c>
      <c r="Z13" s="85" t="str">
        <f ca="1">IF(AND(TODAY()-I13&gt;0,L13="",I13&gt;0),1,"")</f>
        <v/>
      </c>
    </row>
    <row r="14" spans="1:30" ht="43.5" customHeight="1">
      <c r="A14" s="73">
        <v>2</v>
      </c>
      <c r="B14" s="74">
        <v>44022</v>
      </c>
      <c r="C14" s="75" t="s">
        <v>81</v>
      </c>
      <c r="D14" s="76" t="s">
        <v>82</v>
      </c>
      <c r="E14" s="76" t="s">
        <v>87</v>
      </c>
      <c r="F14" s="76" t="s">
        <v>88</v>
      </c>
      <c r="G14" s="77" t="s">
        <v>89</v>
      </c>
      <c r="H14" s="78" t="s">
        <v>86</v>
      </c>
      <c r="I14" s="79">
        <v>44089</v>
      </c>
      <c r="J14" s="78" t="s">
        <v>63</v>
      </c>
      <c r="K14" s="78">
        <v>1</v>
      </c>
      <c r="L14" s="78">
        <v>1</v>
      </c>
      <c r="M14" s="78">
        <v>1</v>
      </c>
      <c r="N14" s="78">
        <v>1</v>
      </c>
      <c r="O14" s="80">
        <f t="shared" ref="O14:O34" si="1">(N14+K14+L14+M14)*0.25</f>
        <v>1</v>
      </c>
      <c r="P14" s="81">
        <v>44105</v>
      </c>
      <c r="Q14" s="78" t="s">
        <v>180</v>
      </c>
      <c r="R14" s="83" t="s">
        <v>181</v>
      </c>
      <c r="Y14" s="84">
        <f t="shared" ref="Y14:Y44" si="2">IF(L14=1,1,"")</f>
        <v>1</v>
      </c>
      <c r="Z14" s="85" t="str">
        <f t="shared" ref="Z14:Z44" ca="1" si="3">IF(AND(TODAY()-I14&gt;0,L14="",I14&gt;0),1,"")</f>
        <v/>
      </c>
    </row>
    <row r="15" spans="1:30" ht="43.5" customHeight="1">
      <c r="A15" s="160">
        <v>3</v>
      </c>
      <c r="B15" s="161">
        <v>44022</v>
      </c>
      <c r="C15" s="162" t="s">
        <v>90</v>
      </c>
      <c r="D15" s="163" t="s">
        <v>91</v>
      </c>
      <c r="E15" s="163" t="s">
        <v>92</v>
      </c>
      <c r="F15" s="163" t="s">
        <v>93</v>
      </c>
      <c r="G15" s="164" t="s">
        <v>94</v>
      </c>
      <c r="H15" s="165" t="s">
        <v>86</v>
      </c>
      <c r="I15" s="166">
        <v>44134</v>
      </c>
      <c r="J15" s="165" t="s">
        <v>63</v>
      </c>
      <c r="K15" s="165">
        <v>1</v>
      </c>
      <c r="L15" s="165">
        <v>1</v>
      </c>
      <c r="M15" s="165">
        <v>1</v>
      </c>
      <c r="N15" s="165"/>
      <c r="O15" s="167">
        <f t="shared" si="1"/>
        <v>0.75</v>
      </c>
      <c r="P15" s="168"/>
      <c r="Q15" s="169"/>
      <c r="R15" s="83"/>
      <c r="Y15" s="84">
        <f t="shared" si="2"/>
        <v>1</v>
      </c>
      <c r="Z15" s="85" t="str">
        <f t="shared" ca="1" si="3"/>
        <v/>
      </c>
      <c r="AD15" s="72"/>
    </row>
    <row r="16" spans="1:30" ht="43.5" customHeight="1">
      <c r="A16" s="160">
        <v>4</v>
      </c>
      <c r="B16" s="161">
        <v>44002</v>
      </c>
      <c r="C16" s="162" t="s">
        <v>90</v>
      </c>
      <c r="D16" s="163" t="s">
        <v>82</v>
      </c>
      <c r="E16" s="163" t="s">
        <v>95</v>
      </c>
      <c r="F16" s="163" t="s">
        <v>96</v>
      </c>
      <c r="G16" s="164" t="s">
        <v>97</v>
      </c>
      <c r="H16" s="165" t="s">
        <v>86</v>
      </c>
      <c r="I16" s="166">
        <v>44105</v>
      </c>
      <c r="J16" s="165" t="s">
        <v>63</v>
      </c>
      <c r="K16" s="165">
        <v>1</v>
      </c>
      <c r="L16" s="165">
        <v>1</v>
      </c>
      <c r="M16" s="165">
        <v>1</v>
      </c>
      <c r="N16" s="165">
        <v>1</v>
      </c>
      <c r="O16" s="167">
        <f t="shared" si="1"/>
        <v>1</v>
      </c>
      <c r="P16" s="168">
        <v>44115</v>
      </c>
      <c r="Q16" s="165" t="s">
        <v>182</v>
      </c>
      <c r="R16" s="83" t="s">
        <v>181</v>
      </c>
      <c r="Y16" s="84">
        <f t="shared" si="2"/>
        <v>1</v>
      </c>
      <c r="Z16" s="85" t="str">
        <f t="shared" ca="1" si="3"/>
        <v/>
      </c>
    </row>
    <row r="17" spans="1:26" ht="43.5" customHeight="1">
      <c r="A17" s="160">
        <v>5</v>
      </c>
      <c r="B17" s="161">
        <v>44002</v>
      </c>
      <c r="C17" s="162" t="s">
        <v>98</v>
      </c>
      <c r="D17" s="163" t="s">
        <v>82</v>
      </c>
      <c r="E17" s="163" t="s">
        <v>99</v>
      </c>
      <c r="F17" s="163" t="s">
        <v>100</v>
      </c>
      <c r="G17" s="164" t="s">
        <v>101</v>
      </c>
      <c r="H17" s="170" t="s">
        <v>86</v>
      </c>
      <c r="I17" s="166">
        <v>44024</v>
      </c>
      <c r="J17" s="165" t="s">
        <v>63</v>
      </c>
      <c r="K17" s="165">
        <v>1</v>
      </c>
      <c r="L17" s="170">
        <v>1</v>
      </c>
      <c r="M17" s="170">
        <v>1</v>
      </c>
      <c r="N17" s="170">
        <v>1</v>
      </c>
      <c r="O17" s="167">
        <f t="shared" si="1"/>
        <v>1</v>
      </c>
      <c r="P17" s="171"/>
      <c r="Q17" s="172"/>
      <c r="R17" s="94"/>
      <c r="Y17" s="84">
        <f t="shared" si="2"/>
        <v>1</v>
      </c>
      <c r="Z17" s="85" t="str">
        <f t="shared" ca="1" si="3"/>
        <v/>
      </c>
    </row>
    <row r="18" spans="1:26" ht="43.5" customHeight="1">
      <c r="A18" s="160">
        <v>6</v>
      </c>
      <c r="B18" s="161">
        <v>44002</v>
      </c>
      <c r="C18" s="162" t="s">
        <v>102</v>
      </c>
      <c r="D18" s="163" t="s">
        <v>82</v>
      </c>
      <c r="E18" s="163" t="s">
        <v>103</v>
      </c>
      <c r="F18" s="163" t="s">
        <v>104</v>
      </c>
      <c r="G18" s="164" t="s">
        <v>105</v>
      </c>
      <c r="H18" s="170" t="s">
        <v>86</v>
      </c>
      <c r="I18" s="166">
        <v>44073</v>
      </c>
      <c r="J18" s="165" t="s">
        <v>63</v>
      </c>
      <c r="K18" s="170">
        <v>1</v>
      </c>
      <c r="L18" s="170">
        <v>1</v>
      </c>
      <c r="M18" s="170">
        <v>1</v>
      </c>
      <c r="N18" s="170">
        <v>1</v>
      </c>
      <c r="O18" s="167">
        <f t="shared" si="1"/>
        <v>1</v>
      </c>
      <c r="P18" s="171"/>
      <c r="Q18" s="173"/>
      <c r="R18" s="94"/>
      <c r="Y18" s="84">
        <f t="shared" si="2"/>
        <v>1</v>
      </c>
      <c r="Z18" s="85" t="str">
        <f t="shared" ca="1" si="3"/>
        <v/>
      </c>
    </row>
    <row r="19" spans="1:26" ht="66" customHeight="1">
      <c r="A19" s="160">
        <v>7</v>
      </c>
      <c r="B19" s="161">
        <v>44020</v>
      </c>
      <c r="C19" s="162" t="s">
        <v>106</v>
      </c>
      <c r="D19" s="163" t="s">
        <v>107</v>
      </c>
      <c r="E19" s="163" t="s">
        <v>108</v>
      </c>
      <c r="F19" s="163" t="s">
        <v>109</v>
      </c>
      <c r="G19" s="164" t="s">
        <v>110</v>
      </c>
      <c r="H19" s="170" t="s">
        <v>86</v>
      </c>
      <c r="I19" s="166">
        <v>44134</v>
      </c>
      <c r="J19" s="165" t="s">
        <v>63</v>
      </c>
      <c r="K19" s="170">
        <v>1</v>
      </c>
      <c r="L19" s="170">
        <v>1</v>
      </c>
      <c r="M19" s="170"/>
      <c r="N19" s="170"/>
      <c r="O19" s="167">
        <f t="shared" si="1"/>
        <v>0.5</v>
      </c>
      <c r="P19" s="171"/>
      <c r="Q19" s="173"/>
      <c r="R19" s="94"/>
      <c r="Y19" s="84">
        <f t="shared" si="2"/>
        <v>1</v>
      </c>
      <c r="Z19" s="85" t="str">
        <f t="shared" ca="1" si="3"/>
        <v/>
      </c>
    </row>
    <row r="20" spans="1:26" s="185" customFormat="1" ht="59.25" customHeight="1">
      <c r="A20" s="174">
        <v>8</v>
      </c>
      <c r="B20" s="175">
        <v>44020</v>
      </c>
      <c r="C20" s="176" t="s">
        <v>111</v>
      </c>
      <c r="D20" s="177" t="s">
        <v>112</v>
      </c>
      <c r="E20" s="177" t="s">
        <v>113</v>
      </c>
      <c r="F20" s="177" t="s">
        <v>114</v>
      </c>
      <c r="G20" s="178" t="s">
        <v>115</v>
      </c>
      <c r="H20" s="179" t="s">
        <v>86</v>
      </c>
      <c r="I20" s="180">
        <v>44134</v>
      </c>
      <c r="J20" s="179" t="s">
        <v>63</v>
      </c>
      <c r="K20" s="179">
        <v>1</v>
      </c>
      <c r="L20" s="179">
        <v>1</v>
      </c>
      <c r="M20" s="179"/>
      <c r="N20" s="179"/>
      <c r="O20" s="181">
        <f t="shared" si="1"/>
        <v>0.5</v>
      </c>
      <c r="P20" s="182"/>
      <c r="Q20" s="183"/>
      <c r="R20" s="184"/>
      <c r="Y20" s="185">
        <f t="shared" si="2"/>
        <v>1</v>
      </c>
      <c r="Z20" s="85" t="str">
        <f t="shared" ca="1" si="3"/>
        <v/>
      </c>
    </row>
    <row r="21" spans="1:26" ht="46.5" customHeight="1">
      <c r="A21" s="186">
        <v>9</v>
      </c>
      <c r="B21" s="187">
        <v>44027</v>
      </c>
      <c r="C21" s="188" t="s">
        <v>116</v>
      </c>
      <c r="D21" s="163" t="s">
        <v>82</v>
      </c>
      <c r="E21" s="163" t="s">
        <v>117</v>
      </c>
      <c r="F21" s="163" t="s">
        <v>118</v>
      </c>
      <c r="G21" s="189" t="s">
        <v>119</v>
      </c>
      <c r="H21" s="190" t="s">
        <v>86</v>
      </c>
      <c r="I21" s="166">
        <v>44058</v>
      </c>
      <c r="J21" s="165" t="s">
        <v>63</v>
      </c>
      <c r="K21" s="170">
        <v>1</v>
      </c>
      <c r="L21" s="170">
        <v>1</v>
      </c>
      <c r="M21" s="170">
        <v>1</v>
      </c>
      <c r="N21" s="170">
        <v>1</v>
      </c>
      <c r="O21" s="167">
        <f t="shared" si="1"/>
        <v>1</v>
      </c>
      <c r="P21" s="171"/>
      <c r="Q21" s="173"/>
      <c r="R21" s="94"/>
      <c r="Y21" s="84">
        <f t="shared" si="2"/>
        <v>1</v>
      </c>
      <c r="Z21" s="85" t="str">
        <f t="shared" ca="1" si="3"/>
        <v/>
      </c>
    </row>
    <row r="22" spans="1:26" ht="46.5" customHeight="1" thickBot="1">
      <c r="A22" s="191">
        <v>11</v>
      </c>
      <c r="B22" s="187">
        <v>44020</v>
      </c>
      <c r="C22" s="188" t="s">
        <v>116</v>
      </c>
      <c r="D22" s="163" t="s">
        <v>82</v>
      </c>
      <c r="E22" s="192" t="s">
        <v>120</v>
      </c>
      <c r="F22" s="192" t="s">
        <v>121</v>
      </c>
      <c r="G22" s="189" t="s">
        <v>122</v>
      </c>
      <c r="H22" s="193" t="s">
        <v>86</v>
      </c>
      <c r="I22" s="166">
        <v>44119</v>
      </c>
      <c r="J22" s="165" t="s">
        <v>63</v>
      </c>
      <c r="K22" s="194">
        <v>1</v>
      </c>
      <c r="L22" s="194">
        <v>1</v>
      </c>
      <c r="M22" s="193"/>
      <c r="N22" s="193"/>
      <c r="O22" s="167">
        <f t="shared" si="1"/>
        <v>0.5</v>
      </c>
      <c r="P22" s="195"/>
      <c r="Q22" s="173"/>
      <c r="R22" s="113"/>
      <c r="Y22" s="84">
        <f t="shared" si="2"/>
        <v>1</v>
      </c>
      <c r="Z22" s="85" t="str">
        <f t="shared" ca="1" si="3"/>
        <v/>
      </c>
    </row>
    <row r="23" spans="1:26" ht="44.25" customHeight="1" thickBot="1">
      <c r="A23" s="191">
        <v>13</v>
      </c>
      <c r="B23" s="161">
        <v>44022</v>
      </c>
      <c r="C23" s="162" t="s">
        <v>81</v>
      </c>
      <c r="D23" s="163" t="s">
        <v>82</v>
      </c>
      <c r="E23" s="163" t="s">
        <v>123</v>
      </c>
      <c r="F23" s="163" t="s">
        <v>124</v>
      </c>
      <c r="G23" s="164" t="s">
        <v>125</v>
      </c>
      <c r="H23" s="165" t="s">
        <v>86</v>
      </c>
      <c r="I23" s="166">
        <v>44134</v>
      </c>
      <c r="J23" s="165" t="s">
        <v>63</v>
      </c>
      <c r="K23" s="170">
        <v>1</v>
      </c>
      <c r="L23" s="170">
        <v>1</v>
      </c>
      <c r="M23" s="170"/>
      <c r="N23" s="170"/>
      <c r="O23" s="167">
        <f t="shared" si="1"/>
        <v>0.5</v>
      </c>
      <c r="P23" s="196"/>
      <c r="Q23" s="202"/>
      <c r="R23" s="203"/>
      <c r="Y23" s="84">
        <f t="shared" si="2"/>
        <v>1</v>
      </c>
      <c r="Z23" s="85" t="str">
        <f t="shared" ca="1" si="3"/>
        <v/>
      </c>
    </row>
    <row r="24" spans="1:26" ht="44.25" customHeight="1" thickBot="1">
      <c r="A24" s="191">
        <v>14</v>
      </c>
      <c r="B24" s="161">
        <v>44022</v>
      </c>
      <c r="C24" s="163" t="s">
        <v>126</v>
      </c>
      <c r="D24" s="163" t="s">
        <v>82</v>
      </c>
      <c r="E24" s="163" t="s">
        <v>127</v>
      </c>
      <c r="F24" s="164"/>
      <c r="G24" s="170" t="s">
        <v>128</v>
      </c>
      <c r="H24" s="165" t="s">
        <v>86</v>
      </c>
      <c r="I24" s="166">
        <v>44094</v>
      </c>
      <c r="J24" s="165" t="s">
        <v>63</v>
      </c>
      <c r="K24" s="170">
        <v>1</v>
      </c>
      <c r="L24" s="170">
        <v>1</v>
      </c>
      <c r="M24" s="170">
        <v>1</v>
      </c>
      <c r="N24" s="170">
        <v>1</v>
      </c>
      <c r="O24" s="167">
        <f t="shared" si="1"/>
        <v>1</v>
      </c>
      <c r="P24" s="161"/>
      <c r="Q24" s="198"/>
      <c r="R24" s="204"/>
      <c r="Y24" s="84">
        <f t="shared" si="2"/>
        <v>1</v>
      </c>
      <c r="Z24" s="85" t="str">
        <f t="shared" ca="1" si="3"/>
        <v/>
      </c>
    </row>
    <row r="25" spans="1:26" ht="44.25" customHeight="1" thickBot="1">
      <c r="A25" s="191">
        <v>15</v>
      </c>
      <c r="B25" s="161">
        <v>44022</v>
      </c>
      <c r="C25" s="163" t="s">
        <v>129</v>
      </c>
      <c r="D25" s="163" t="s">
        <v>130</v>
      </c>
      <c r="E25" s="163" t="s">
        <v>131</v>
      </c>
      <c r="F25" s="164" t="s">
        <v>132</v>
      </c>
      <c r="G25" s="170" t="s">
        <v>133</v>
      </c>
      <c r="H25" s="165" t="s">
        <v>86</v>
      </c>
      <c r="I25" s="166">
        <v>44095</v>
      </c>
      <c r="J25" s="165" t="s">
        <v>63</v>
      </c>
      <c r="K25" s="170">
        <v>1</v>
      </c>
      <c r="L25" s="170">
        <v>1</v>
      </c>
      <c r="M25" s="170">
        <v>1</v>
      </c>
      <c r="N25" s="167"/>
      <c r="O25" s="167">
        <f t="shared" si="1"/>
        <v>0.75</v>
      </c>
      <c r="P25" s="161"/>
      <c r="Q25" s="198"/>
      <c r="R25" s="204"/>
      <c r="Y25" s="84">
        <f t="shared" si="2"/>
        <v>1</v>
      </c>
      <c r="Z25" s="85" t="str">
        <f t="shared" ca="1" si="3"/>
        <v/>
      </c>
    </row>
    <row r="26" spans="1:26" ht="44.25" customHeight="1" thickBot="1">
      <c r="A26" s="191">
        <v>16</v>
      </c>
      <c r="B26" s="161">
        <v>44022</v>
      </c>
      <c r="C26" s="163" t="s">
        <v>134</v>
      </c>
      <c r="D26" s="163" t="s">
        <v>135</v>
      </c>
      <c r="E26" s="163" t="s">
        <v>136</v>
      </c>
      <c r="F26" s="164" t="s">
        <v>137</v>
      </c>
      <c r="G26" s="170" t="s">
        <v>138</v>
      </c>
      <c r="H26" s="165" t="s">
        <v>86</v>
      </c>
      <c r="I26" s="166">
        <v>44104</v>
      </c>
      <c r="J26" s="165" t="s">
        <v>63</v>
      </c>
      <c r="K26" s="170">
        <v>1</v>
      </c>
      <c r="L26" s="170">
        <v>1</v>
      </c>
      <c r="M26" s="170">
        <v>1</v>
      </c>
      <c r="N26" s="170">
        <v>1</v>
      </c>
      <c r="O26" s="167">
        <f t="shared" si="1"/>
        <v>1</v>
      </c>
      <c r="P26" s="161"/>
      <c r="Q26" s="198"/>
      <c r="R26" s="204"/>
      <c r="Y26" s="84">
        <f t="shared" si="2"/>
        <v>1</v>
      </c>
      <c r="Z26" s="85" t="str">
        <f t="shared" ca="1" si="3"/>
        <v/>
      </c>
    </row>
    <row r="27" spans="1:26" ht="64.5" customHeight="1" thickBot="1">
      <c r="A27" s="191">
        <v>17</v>
      </c>
      <c r="B27" s="161">
        <v>44022</v>
      </c>
      <c r="C27" s="163" t="s">
        <v>139</v>
      </c>
      <c r="D27" s="163" t="s">
        <v>82</v>
      </c>
      <c r="E27" s="163" t="s">
        <v>140</v>
      </c>
      <c r="F27" s="164" t="s">
        <v>141</v>
      </c>
      <c r="G27" s="170" t="s">
        <v>142</v>
      </c>
      <c r="H27" s="165" t="s">
        <v>143</v>
      </c>
      <c r="I27" s="166">
        <v>44093</v>
      </c>
      <c r="J27" s="165" t="s">
        <v>144</v>
      </c>
      <c r="K27" s="170">
        <v>1</v>
      </c>
      <c r="L27" s="170">
        <v>1</v>
      </c>
      <c r="M27" s="170">
        <v>1</v>
      </c>
      <c r="N27" s="170">
        <v>1</v>
      </c>
      <c r="O27" s="167">
        <f t="shared" si="1"/>
        <v>1</v>
      </c>
      <c r="P27" s="161"/>
      <c r="Q27" s="198"/>
      <c r="R27" s="204"/>
      <c r="Y27" s="84">
        <f t="shared" si="2"/>
        <v>1</v>
      </c>
      <c r="Z27" s="85" t="str">
        <f t="shared" ca="1" si="3"/>
        <v/>
      </c>
    </row>
    <row r="28" spans="1:26" ht="64.5" customHeight="1" thickBot="1">
      <c r="A28" s="191">
        <v>18</v>
      </c>
      <c r="B28" s="161">
        <v>44022</v>
      </c>
      <c r="C28" s="163" t="s">
        <v>145</v>
      </c>
      <c r="D28" s="163"/>
      <c r="E28" s="163" t="s">
        <v>146</v>
      </c>
      <c r="F28" s="164" t="s">
        <v>147</v>
      </c>
      <c r="G28" s="170" t="s">
        <v>142</v>
      </c>
      <c r="H28" s="165" t="s">
        <v>143</v>
      </c>
      <c r="I28" s="166">
        <v>44093</v>
      </c>
      <c r="J28" s="165" t="s">
        <v>144</v>
      </c>
      <c r="K28" s="170">
        <v>1</v>
      </c>
      <c r="L28" s="170">
        <v>1</v>
      </c>
      <c r="M28" s="170">
        <v>1</v>
      </c>
      <c r="N28" s="167"/>
      <c r="O28" s="167">
        <f t="shared" si="1"/>
        <v>0.75</v>
      </c>
      <c r="P28" s="161"/>
      <c r="Q28" s="198"/>
      <c r="R28" s="204"/>
      <c r="Y28" s="84">
        <f t="shared" si="2"/>
        <v>1</v>
      </c>
      <c r="Z28" s="85" t="str">
        <f t="shared" ca="1" si="3"/>
        <v/>
      </c>
    </row>
    <row r="29" spans="1:26" ht="44.25" customHeight="1" thickBot="1">
      <c r="A29" s="191">
        <v>19</v>
      </c>
      <c r="B29" s="161">
        <v>44022</v>
      </c>
      <c r="C29" s="163" t="s">
        <v>148</v>
      </c>
      <c r="D29" s="163" t="s">
        <v>82</v>
      </c>
      <c r="E29" s="163" t="s">
        <v>149</v>
      </c>
      <c r="F29" s="164" t="s">
        <v>150</v>
      </c>
      <c r="G29" s="170" t="s">
        <v>151</v>
      </c>
      <c r="H29" s="165" t="s">
        <v>86</v>
      </c>
      <c r="I29" s="166">
        <v>44114</v>
      </c>
      <c r="J29" s="165" t="s">
        <v>63</v>
      </c>
      <c r="K29" s="170">
        <v>1</v>
      </c>
      <c r="L29" s="170">
        <v>1</v>
      </c>
      <c r="M29" s="170"/>
      <c r="N29" s="167"/>
      <c r="O29" s="167">
        <f t="shared" si="1"/>
        <v>0.5</v>
      </c>
      <c r="P29" s="161"/>
      <c r="Q29" s="198"/>
      <c r="R29" s="204"/>
      <c r="Y29" s="84">
        <f t="shared" si="2"/>
        <v>1</v>
      </c>
      <c r="Z29" s="85" t="str">
        <f t="shared" ca="1" si="3"/>
        <v/>
      </c>
    </row>
    <row r="30" spans="1:26" ht="44.25" customHeight="1" thickBot="1">
      <c r="A30" s="191">
        <v>20</v>
      </c>
      <c r="B30" s="161">
        <v>44022</v>
      </c>
      <c r="C30" s="163" t="s">
        <v>152</v>
      </c>
      <c r="D30" s="163"/>
      <c r="E30" s="163"/>
      <c r="F30" s="164"/>
      <c r="G30" s="170" t="s">
        <v>153</v>
      </c>
      <c r="H30" s="170" t="s">
        <v>86</v>
      </c>
      <c r="I30" s="166">
        <v>44104</v>
      </c>
      <c r="J30" s="165" t="s">
        <v>63</v>
      </c>
      <c r="K30" s="170">
        <v>1</v>
      </c>
      <c r="L30" s="170">
        <v>1</v>
      </c>
      <c r="M30" s="170">
        <v>1</v>
      </c>
      <c r="N30" s="170">
        <v>1</v>
      </c>
      <c r="O30" s="167">
        <f t="shared" si="1"/>
        <v>1</v>
      </c>
      <c r="P30" s="161"/>
      <c r="Q30" s="198"/>
      <c r="R30" s="204"/>
      <c r="Y30" s="84">
        <f t="shared" si="2"/>
        <v>1</v>
      </c>
      <c r="Z30" s="85" t="str">
        <f t="shared" ca="1" si="3"/>
        <v/>
      </c>
    </row>
    <row r="31" spans="1:26" ht="13.5" thickBot="1">
      <c r="A31" s="191">
        <v>21</v>
      </c>
      <c r="P31" s="161"/>
      <c r="Q31" s="198"/>
      <c r="R31" s="204"/>
      <c r="Y31" s="84">
        <f>IF(L11=1,1,"")</f>
        <v>1</v>
      </c>
      <c r="Z31" s="85" t="str">
        <f ca="1">IF(AND(TODAY()-I11&gt;0,L11="",I11&gt;0),1,"")</f>
        <v/>
      </c>
    </row>
    <row r="32" spans="1:26" ht="26.25" hidden="1" thickBot="1">
      <c r="A32" s="191">
        <v>22</v>
      </c>
      <c r="B32" s="161">
        <v>44022</v>
      </c>
      <c r="C32" s="163" t="s">
        <v>158</v>
      </c>
      <c r="D32" s="163"/>
      <c r="E32" s="163"/>
      <c r="F32" s="164"/>
      <c r="G32" s="170" t="s">
        <v>159</v>
      </c>
      <c r="H32" s="197" t="s">
        <v>86</v>
      </c>
      <c r="I32" s="166">
        <v>44116</v>
      </c>
      <c r="J32" s="165" t="s">
        <v>63</v>
      </c>
      <c r="K32" s="170">
        <v>1</v>
      </c>
      <c r="L32" s="170"/>
      <c r="M32" s="170"/>
      <c r="N32" s="167"/>
      <c r="O32" s="167">
        <f t="shared" si="1"/>
        <v>0.25</v>
      </c>
      <c r="P32" s="161"/>
      <c r="Q32" s="198"/>
      <c r="R32" s="204"/>
      <c r="Y32" s="84" t="str">
        <f t="shared" si="2"/>
        <v/>
      </c>
      <c r="Z32" s="85">
        <f t="shared" ca="1" si="3"/>
        <v>1</v>
      </c>
    </row>
    <row r="33" spans="1:26" ht="26.25" thickBot="1">
      <c r="A33" s="191">
        <v>23</v>
      </c>
      <c r="B33" s="161">
        <v>44022</v>
      </c>
      <c r="C33" s="163" t="s">
        <v>160</v>
      </c>
      <c r="D33" s="163"/>
      <c r="E33" s="163" t="s">
        <v>161</v>
      </c>
      <c r="F33" s="164" t="s">
        <v>162</v>
      </c>
      <c r="G33" s="170" t="s">
        <v>163</v>
      </c>
      <c r="H33" s="170" t="s">
        <v>86</v>
      </c>
      <c r="I33" s="166">
        <v>44134</v>
      </c>
      <c r="J33" s="165" t="s">
        <v>63</v>
      </c>
      <c r="K33" s="170">
        <v>1</v>
      </c>
      <c r="L33" s="170">
        <v>1</v>
      </c>
      <c r="M33" s="170"/>
      <c r="N33" s="167"/>
      <c r="O33" s="167">
        <f t="shared" si="1"/>
        <v>0.5</v>
      </c>
      <c r="P33" s="161"/>
      <c r="Q33" s="198"/>
      <c r="R33" s="204"/>
      <c r="Y33" s="84">
        <f t="shared" si="2"/>
        <v>1</v>
      </c>
      <c r="Z33" s="85" t="str">
        <f t="shared" ca="1" si="3"/>
        <v/>
      </c>
    </row>
    <row r="34" spans="1:26" ht="26.25" thickBot="1">
      <c r="A34" s="191">
        <v>24</v>
      </c>
      <c r="B34" s="161">
        <v>44022</v>
      </c>
      <c r="C34" s="163" t="s">
        <v>164</v>
      </c>
      <c r="D34" s="163"/>
      <c r="E34" s="163"/>
      <c r="F34" s="164"/>
      <c r="G34" s="170" t="s">
        <v>165</v>
      </c>
      <c r="H34" s="170" t="s">
        <v>86</v>
      </c>
      <c r="I34" s="166">
        <v>44123</v>
      </c>
      <c r="J34" s="165" t="s">
        <v>63</v>
      </c>
      <c r="K34" s="170">
        <v>1</v>
      </c>
      <c r="L34" s="170">
        <v>1</v>
      </c>
      <c r="M34" s="170">
        <v>1</v>
      </c>
      <c r="N34" s="170">
        <v>1</v>
      </c>
      <c r="O34" s="167">
        <f t="shared" si="1"/>
        <v>1</v>
      </c>
      <c r="P34" s="161"/>
      <c r="Q34" s="198"/>
      <c r="R34" s="204"/>
      <c r="Y34" s="84">
        <f t="shared" si="2"/>
        <v>1</v>
      </c>
      <c r="Z34" s="85" t="str">
        <f t="shared" ca="1" si="3"/>
        <v/>
      </c>
    </row>
    <row r="35" spans="1:26" ht="28.5" customHeight="1" thickBot="1">
      <c r="A35" s="191">
        <v>25</v>
      </c>
      <c r="B35" s="161">
        <v>44083</v>
      </c>
      <c r="C35" s="163" t="s">
        <v>166</v>
      </c>
      <c r="D35" s="163" t="s">
        <v>82</v>
      </c>
      <c r="E35" s="163" t="s">
        <v>87</v>
      </c>
      <c r="F35" s="164" t="s">
        <v>167</v>
      </c>
      <c r="G35" s="170" t="s">
        <v>168</v>
      </c>
      <c r="H35" s="170" t="s">
        <v>86</v>
      </c>
      <c r="I35" s="166">
        <v>44100</v>
      </c>
      <c r="J35" s="165" t="s">
        <v>63</v>
      </c>
      <c r="K35" s="170">
        <v>1</v>
      </c>
      <c r="L35" s="170">
        <v>1</v>
      </c>
      <c r="M35" s="170">
        <v>1</v>
      </c>
      <c r="N35" s="170">
        <v>1</v>
      </c>
      <c r="O35" s="167">
        <v>1</v>
      </c>
      <c r="P35" s="161"/>
      <c r="Q35" s="198"/>
      <c r="R35" s="204"/>
      <c r="Y35" s="84">
        <f t="shared" si="2"/>
        <v>1</v>
      </c>
      <c r="Z35" s="85" t="str">
        <f t="shared" ca="1" si="3"/>
        <v/>
      </c>
    </row>
    <row r="36" spans="1:26" ht="26.25" thickBot="1">
      <c r="A36" s="191">
        <v>31</v>
      </c>
      <c r="B36" s="161">
        <v>44084</v>
      </c>
      <c r="C36" s="163" t="s">
        <v>166</v>
      </c>
      <c r="D36" s="163" t="s">
        <v>82</v>
      </c>
      <c r="E36" s="163" t="s">
        <v>87</v>
      </c>
      <c r="F36" s="164" t="s">
        <v>176</v>
      </c>
      <c r="G36" s="170" t="s">
        <v>177</v>
      </c>
      <c r="H36" s="170" t="s">
        <v>86</v>
      </c>
      <c r="I36" s="166">
        <v>44100</v>
      </c>
      <c r="J36" s="165" t="s">
        <v>63</v>
      </c>
      <c r="K36" s="170">
        <v>1</v>
      </c>
      <c r="L36" s="170">
        <v>1</v>
      </c>
      <c r="M36" s="170">
        <v>1</v>
      </c>
      <c r="N36" s="170">
        <v>1</v>
      </c>
      <c r="O36" s="167">
        <v>1</v>
      </c>
      <c r="P36" s="161"/>
      <c r="Q36" s="198"/>
      <c r="R36" s="204"/>
      <c r="Y36" s="84">
        <f t="shared" si="2"/>
        <v>1</v>
      </c>
      <c r="Z36" s="85" t="str">
        <f t="shared" ca="1" si="3"/>
        <v/>
      </c>
    </row>
    <row r="37" spans="1:26" ht="27" hidden="1" customHeight="1" thickBot="1">
      <c r="A37" s="191">
        <v>32</v>
      </c>
      <c r="B37" s="161">
        <v>44111</v>
      </c>
      <c r="C37" s="163" t="s">
        <v>178</v>
      </c>
      <c r="D37" s="163"/>
      <c r="E37" s="163"/>
      <c r="F37" s="164"/>
      <c r="G37" s="170" t="s">
        <v>179</v>
      </c>
      <c r="H37" s="170" t="s">
        <v>86</v>
      </c>
      <c r="I37" s="166">
        <v>44134</v>
      </c>
      <c r="J37" s="165" t="s">
        <v>63</v>
      </c>
      <c r="K37" s="170">
        <v>1</v>
      </c>
      <c r="L37" s="170"/>
      <c r="M37" s="170"/>
      <c r="N37" s="170">
        <v>1</v>
      </c>
      <c r="O37" s="167">
        <v>1</v>
      </c>
      <c r="P37" s="198"/>
      <c r="Q37" s="198"/>
      <c r="R37" s="204"/>
      <c r="Y37" s="84" t="str">
        <f t="shared" si="2"/>
        <v/>
      </c>
      <c r="Z37" s="85">
        <f t="shared" ca="1" si="3"/>
        <v>1</v>
      </c>
    </row>
    <row r="38" spans="1:26" ht="27" customHeight="1" thickBot="1">
      <c r="A38" s="191">
        <v>32</v>
      </c>
      <c r="B38" s="161">
        <v>44110</v>
      </c>
      <c r="C38" s="163" t="s">
        <v>90</v>
      </c>
      <c r="D38" s="163" t="s">
        <v>82</v>
      </c>
      <c r="E38" s="163" t="s">
        <v>201</v>
      </c>
      <c r="F38" s="164" t="s">
        <v>198</v>
      </c>
      <c r="G38" s="170" t="s">
        <v>199</v>
      </c>
      <c r="H38" s="170" t="s">
        <v>200</v>
      </c>
      <c r="I38" s="166">
        <v>44110</v>
      </c>
      <c r="J38" s="165" t="s">
        <v>63</v>
      </c>
      <c r="K38" s="170">
        <v>1</v>
      </c>
      <c r="L38" s="170">
        <v>1</v>
      </c>
      <c r="M38" s="170">
        <v>1</v>
      </c>
      <c r="N38" s="170">
        <v>1</v>
      </c>
      <c r="O38" s="167">
        <v>1</v>
      </c>
      <c r="P38" s="198"/>
      <c r="Q38" s="198"/>
      <c r="R38" s="204"/>
      <c r="Y38" s="84">
        <f t="shared" si="2"/>
        <v>1</v>
      </c>
      <c r="Z38" s="85" t="str">
        <f t="shared" ca="1" si="3"/>
        <v/>
      </c>
    </row>
    <row r="39" spans="1:26" ht="27" customHeight="1" thickBot="1">
      <c r="A39" s="191">
        <v>33</v>
      </c>
      <c r="B39" s="161">
        <v>44137</v>
      </c>
      <c r="C39" s="163" t="s">
        <v>90</v>
      </c>
      <c r="D39" s="163" t="s">
        <v>82</v>
      </c>
      <c r="E39" s="204" t="s">
        <v>203</v>
      </c>
      <c r="F39" s="163" t="s">
        <v>202</v>
      </c>
      <c r="G39" s="170" t="s">
        <v>204</v>
      </c>
      <c r="H39" s="170" t="s">
        <v>200</v>
      </c>
      <c r="I39" s="166">
        <v>44140</v>
      </c>
      <c r="J39" s="165" t="s">
        <v>63</v>
      </c>
      <c r="K39" s="170">
        <v>1</v>
      </c>
      <c r="L39" s="170">
        <v>1</v>
      </c>
      <c r="M39" s="170"/>
      <c r="N39" s="170">
        <v>0</v>
      </c>
      <c r="O39" s="167">
        <v>1</v>
      </c>
      <c r="P39" s="198"/>
      <c r="Q39" s="198"/>
      <c r="R39" s="204"/>
      <c r="Y39" s="84">
        <f t="shared" si="2"/>
        <v>1</v>
      </c>
      <c r="Z39" s="85" t="str">
        <f t="shared" ca="1" si="3"/>
        <v/>
      </c>
    </row>
    <row r="40" spans="1:26" s="84" customFormat="1" ht="27" customHeight="1" thickBot="1">
      <c r="A40" s="221"/>
      <c r="B40" s="222">
        <v>44246</v>
      </c>
      <c r="C40" s="223" t="s">
        <v>90</v>
      </c>
      <c r="D40" s="223" t="s">
        <v>82</v>
      </c>
      <c r="E40" s="225" t="s">
        <v>218</v>
      </c>
      <c r="F40" s="223"/>
      <c r="G40" s="165" t="s">
        <v>219</v>
      </c>
      <c r="H40" s="165" t="s">
        <v>200</v>
      </c>
      <c r="I40" s="166">
        <v>44242</v>
      </c>
      <c r="J40" s="165" t="s">
        <v>63</v>
      </c>
      <c r="K40" s="165">
        <v>1</v>
      </c>
      <c r="L40" s="165">
        <v>1</v>
      </c>
      <c r="M40" s="165">
        <v>1</v>
      </c>
      <c r="N40" s="165">
        <v>0</v>
      </c>
      <c r="O40" s="167">
        <v>1</v>
      </c>
      <c r="P40" s="224"/>
      <c r="Q40" s="224"/>
      <c r="R40" s="225"/>
      <c r="Y40" s="84">
        <f t="shared" si="2"/>
        <v>1</v>
      </c>
      <c r="Z40" s="85" t="str">
        <f t="shared" ca="1" si="3"/>
        <v/>
      </c>
    </row>
    <row r="41" spans="1:26" s="84" customFormat="1" ht="27" customHeight="1" thickBot="1">
      <c r="A41" s="221"/>
      <c r="B41" s="222">
        <v>44235</v>
      </c>
      <c r="C41" s="223" t="s">
        <v>166</v>
      </c>
      <c r="D41" s="223" t="s">
        <v>82</v>
      </c>
      <c r="E41" s="225" t="s">
        <v>220</v>
      </c>
      <c r="F41" s="223"/>
      <c r="G41" s="165" t="s">
        <v>221</v>
      </c>
      <c r="H41" s="165" t="s">
        <v>200</v>
      </c>
      <c r="I41" s="166">
        <v>44235</v>
      </c>
      <c r="J41" s="165" t="s">
        <v>63</v>
      </c>
      <c r="K41" s="165">
        <v>1</v>
      </c>
      <c r="L41" s="165">
        <v>1</v>
      </c>
      <c r="M41" s="165">
        <v>1</v>
      </c>
      <c r="N41" s="165">
        <v>1</v>
      </c>
      <c r="O41" s="167">
        <v>1</v>
      </c>
      <c r="P41" s="224"/>
      <c r="Q41" s="224"/>
      <c r="R41" s="225"/>
      <c r="Y41" s="84">
        <f t="shared" si="2"/>
        <v>1</v>
      </c>
      <c r="Z41" s="85" t="str">
        <f t="shared" ca="1" si="3"/>
        <v/>
      </c>
    </row>
    <row r="42" spans="1:26" s="84" customFormat="1" ht="27" customHeight="1" thickBot="1">
      <c r="A42" s="221"/>
      <c r="B42" s="222">
        <v>44247</v>
      </c>
      <c r="C42" s="223" t="s">
        <v>90</v>
      </c>
      <c r="D42" s="223" t="s">
        <v>82</v>
      </c>
      <c r="E42" s="225"/>
      <c r="F42" s="223"/>
      <c r="G42" s="165" t="s">
        <v>222</v>
      </c>
      <c r="H42" s="165" t="s">
        <v>200</v>
      </c>
      <c r="I42" s="166">
        <v>44247</v>
      </c>
      <c r="J42" s="165" t="s">
        <v>63</v>
      </c>
      <c r="K42" s="165">
        <v>1</v>
      </c>
      <c r="L42" s="165">
        <v>1</v>
      </c>
      <c r="M42" s="165">
        <v>1</v>
      </c>
      <c r="N42" s="165">
        <v>1</v>
      </c>
      <c r="O42" s="167">
        <v>1</v>
      </c>
      <c r="P42" s="224"/>
      <c r="Q42" s="224"/>
      <c r="R42" s="225"/>
      <c r="Y42" s="84">
        <f t="shared" si="2"/>
        <v>1</v>
      </c>
      <c r="Z42" s="85" t="str">
        <f t="shared" ca="1" si="3"/>
        <v/>
      </c>
    </row>
    <row r="43" spans="1:26" s="84" customFormat="1" ht="27" customHeight="1" thickBot="1">
      <c r="A43" s="221"/>
      <c r="B43" s="222">
        <v>44235</v>
      </c>
      <c r="C43" s="223" t="s">
        <v>90</v>
      </c>
      <c r="D43" s="223" t="s">
        <v>82</v>
      </c>
      <c r="E43" s="225" t="s">
        <v>223</v>
      </c>
      <c r="F43" s="223"/>
      <c r="G43" s="165" t="s">
        <v>224</v>
      </c>
      <c r="H43" s="165" t="s">
        <v>200</v>
      </c>
      <c r="I43" s="166">
        <v>44240</v>
      </c>
      <c r="J43" s="165" t="s">
        <v>63</v>
      </c>
      <c r="K43" s="165">
        <v>1</v>
      </c>
      <c r="L43" s="165">
        <v>1</v>
      </c>
      <c r="M43" s="165"/>
      <c r="N43" s="165"/>
      <c r="O43" s="167"/>
      <c r="P43" s="224"/>
      <c r="Q43" s="224"/>
      <c r="R43" s="225"/>
      <c r="Y43" s="84">
        <f t="shared" si="2"/>
        <v>1</v>
      </c>
      <c r="Z43" s="85" t="str">
        <f t="shared" ca="1" si="3"/>
        <v/>
      </c>
    </row>
    <row r="44" spans="1:26" s="84" customFormat="1" ht="27" customHeight="1" thickBot="1">
      <c r="A44" s="221"/>
      <c r="B44" s="222">
        <v>44252</v>
      </c>
      <c r="C44" s="223" t="s">
        <v>90</v>
      </c>
      <c r="D44" s="223" t="s">
        <v>82</v>
      </c>
      <c r="E44" s="225" t="s">
        <v>225</v>
      </c>
      <c r="F44" s="223"/>
      <c r="G44" s="165" t="s">
        <v>226</v>
      </c>
      <c r="H44" s="165" t="s">
        <v>200</v>
      </c>
      <c r="I44" s="166">
        <v>44254</v>
      </c>
      <c r="J44" s="165" t="s">
        <v>63</v>
      </c>
      <c r="K44" s="165">
        <v>1</v>
      </c>
      <c r="L44" s="165">
        <v>1</v>
      </c>
      <c r="M44" s="165"/>
      <c r="N44" s="165"/>
      <c r="O44" s="167"/>
      <c r="P44" s="224"/>
      <c r="Q44" s="224"/>
      <c r="R44" s="225"/>
      <c r="Y44" s="84">
        <f t="shared" si="2"/>
        <v>1</v>
      </c>
      <c r="Z44" s="85" t="str">
        <f t="shared" ca="1" si="3"/>
        <v/>
      </c>
    </row>
    <row r="45" spans="1:26">
      <c r="B45" s="207"/>
      <c r="I45" s="206"/>
      <c r="Y45" s="84" t="str">
        <f t="shared" ref="Y45:Y78" si="4">IF(L45=1,1,"")</f>
        <v/>
      </c>
      <c r="Z45" s="85" t="str">
        <f t="shared" ref="Z45:Z72" ca="1" si="5">IF(AND(TODAY()-I45&gt;0,L45="",I45&gt;0),1,"")</f>
        <v/>
      </c>
    </row>
    <row r="46" spans="1:26">
      <c r="B46" s="207"/>
      <c r="I46" s="206"/>
      <c r="Y46" s="84" t="str">
        <f t="shared" si="4"/>
        <v/>
      </c>
      <c r="Z46" s="85" t="str">
        <f t="shared" ca="1" si="5"/>
        <v/>
      </c>
    </row>
    <row r="47" spans="1:26">
      <c r="B47" s="207"/>
      <c r="I47" s="206"/>
      <c r="Y47" s="84" t="str">
        <f t="shared" si="4"/>
        <v/>
      </c>
      <c r="Z47" s="85" t="str">
        <f t="shared" ca="1" si="5"/>
        <v/>
      </c>
    </row>
    <row r="48" spans="1:26">
      <c r="Y48" s="84" t="str">
        <f t="shared" si="4"/>
        <v/>
      </c>
      <c r="Z48" s="85" t="str">
        <f t="shared" ca="1" si="5"/>
        <v/>
      </c>
    </row>
    <row r="49" spans="25:26">
      <c r="Y49" s="84" t="str">
        <f t="shared" si="4"/>
        <v/>
      </c>
      <c r="Z49" s="85" t="str">
        <f t="shared" ca="1" si="5"/>
        <v/>
      </c>
    </row>
    <row r="50" spans="25:26">
      <c r="Y50" s="84" t="str">
        <f t="shared" si="4"/>
        <v/>
      </c>
      <c r="Z50" s="85" t="str">
        <f t="shared" ca="1" si="5"/>
        <v/>
      </c>
    </row>
    <row r="51" spans="25:26">
      <c r="Y51" s="84" t="str">
        <f t="shared" si="4"/>
        <v/>
      </c>
      <c r="Z51" s="85" t="str">
        <f t="shared" ca="1" si="5"/>
        <v/>
      </c>
    </row>
    <row r="52" spans="25:26">
      <c r="Y52" s="84" t="str">
        <f t="shared" si="4"/>
        <v/>
      </c>
      <c r="Z52" s="85" t="str">
        <f t="shared" ca="1" si="5"/>
        <v/>
      </c>
    </row>
    <row r="53" spans="25:26">
      <c r="Y53" s="84" t="str">
        <f t="shared" si="4"/>
        <v/>
      </c>
      <c r="Z53" s="85" t="str">
        <f t="shared" ca="1" si="5"/>
        <v/>
      </c>
    </row>
    <row r="54" spans="25:26">
      <c r="Y54" s="84" t="str">
        <f t="shared" si="4"/>
        <v/>
      </c>
      <c r="Z54" s="85" t="str">
        <f t="shared" ca="1" si="5"/>
        <v/>
      </c>
    </row>
    <row r="55" spans="25:26">
      <c r="Y55" s="84" t="str">
        <f t="shared" si="4"/>
        <v/>
      </c>
      <c r="Z55" s="85" t="str">
        <f t="shared" ca="1" si="5"/>
        <v/>
      </c>
    </row>
    <row r="56" spans="25:26">
      <c r="Y56" s="84" t="str">
        <f t="shared" si="4"/>
        <v/>
      </c>
      <c r="Z56" s="85" t="str">
        <f t="shared" ca="1" si="5"/>
        <v/>
      </c>
    </row>
    <row r="57" spans="25:26">
      <c r="Y57" s="84" t="str">
        <f t="shared" si="4"/>
        <v/>
      </c>
      <c r="Z57" s="85" t="str">
        <f t="shared" ca="1" si="5"/>
        <v/>
      </c>
    </row>
    <row r="58" spans="25:26">
      <c r="Y58" s="84" t="str">
        <f t="shared" si="4"/>
        <v/>
      </c>
      <c r="Z58" s="85" t="str">
        <f t="shared" ca="1" si="5"/>
        <v/>
      </c>
    </row>
    <row r="59" spans="25:26">
      <c r="Y59" s="84" t="str">
        <f t="shared" si="4"/>
        <v/>
      </c>
      <c r="Z59" s="85" t="str">
        <f t="shared" ca="1" si="5"/>
        <v/>
      </c>
    </row>
    <row r="60" spans="25:26">
      <c r="Y60" s="84" t="str">
        <f t="shared" si="4"/>
        <v/>
      </c>
      <c r="Z60" s="85" t="str">
        <f t="shared" ca="1" si="5"/>
        <v/>
      </c>
    </row>
    <row r="61" spans="25:26">
      <c r="Y61" s="84" t="str">
        <f t="shared" si="4"/>
        <v/>
      </c>
      <c r="Z61" s="85" t="str">
        <f t="shared" ca="1" si="5"/>
        <v/>
      </c>
    </row>
    <row r="62" spans="25:26">
      <c r="Y62" s="84" t="str">
        <f t="shared" si="4"/>
        <v/>
      </c>
      <c r="Z62" s="85" t="str">
        <f t="shared" ca="1" si="5"/>
        <v/>
      </c>
    </row>
    <row r="63" spans="25:26">
      <c r="Y63" s="84" t="str">
        <f t="shared" si="4"/>
        <v/>
      </c>
      <c r="Z63" s="85" t="str">
        <f t="shared" ca="1" si="5"/>
        <v/>
      </c>
    </row>
    <row r="64" spans="25:26">
      <c r="Y64" s="84" t="str">
        <f t="shared" si="4"/>
        <v/>
      </c>
      <c r="Z64" s="85" t="str">
        <f t="shared" ca="1" si="5"/>
        <v/>
      </c>
    </row>
    <row r="65" spans="25:26">
      <c r="Y65" s="84" t="str">
        <f t="shared" si="4"/>
        <v/>
      </c>
      <c r="Z65" s="85" t="str">
        <f t="shared" ca="1" si="5"/>
        <v/>
      </c>
    </row>
    <row r="66" spans="25:26">
      <c r="Y66" s="84" t="str">
        <f t="shared" si="4"/>
        <v/>
      </c>
      <c r="Z66" s="85" t="str">
        <f t="shared" ca="1" si="5"/>
        <v/>
      </c>
    </row>
    <row r="67" spans="25:26">
      <c r="Y67" s="84" t="str">
        <f t="shared" si="4"/>
        <v/>
      </c>
      <c r="Z67" s="85" t="str">
        <f t="shared" ca="1" si="5"/>
        <v/>
      </c>
    </row>
    <row r="68" spans="25:26">
      <c r="Y68" s="84" t="str">
        <f t="shared" si="4"/>
        <v/>
      </c>
      <c r="Z68" s="85" t="str">
        <f t="shared" ca="1" si="5"/>
        <v/>
      </c>
    </row>
    <row r="69" spans="25:26">
      <c r="Y69" s="84" t="str">
        <f t="shared" si="4"/>
        <v/>
      </c>
      <c r="Z69" s="85" t="str">
        <f t="shared" ca="1" si="5"/>
        <v/>
      </c>
    </row>
    <row r="70" spans="25:26">
      <c r="Y70" s="84" t="str">
        <f t="shared" si="4"/>
        <v/>
      </c>
      <c r="Z70" s="85" t="str">
        <f t="shared" ca="1" si="5"/>
        <v/>
      </c>
    </row>
    <row r="71" spans="25:26">
      <c r="Y71" s="84" t="str">
        <f t="shared" si="4"/>
        <v/>
      </c>
      <c r="Z71" s="85" t="str">
        <f t="shared" ca="1" si="5"/>
        <v/>
      </c>
    </row>
    <row r="72" spans="25:26">
      <c r="Y72" s="84" t="str">
        <f t="shared" si="4"/>
        <v/>
      </c>
      <c r="Z72" s="85" t="str">
        <f t="shared" ca="1" si="5"/>
        <v/>
      </c>
    </row>
    <row r="73" spans="25:26">
      <c r="Y73" s="84" t="str">
        <f t="shared" si="4"/>
        <v/>
      </c>
      <c r="Z73" s="85" t="str">
        <f t="shared" ref="Z73:Z79" ca="1" si="6">IF(AND(TODAY()-I73&gt;0,L73="",I73&gt;0),1,"")</f>
        <v/>
      </c>
    </row>
    <row r="74" spans="25:26">
      <c r="Y74" s="84" t="str">
        <f t="shared" si="4"/>
        <v/>
      </c>
      <c r="Z74" s="85" t="str">
        <f t="shared" ca="1" si="6"/>
        <v/>
      </c>
    </row>
    <row r="75" spans="25:26">
      <c r="Y75" s="84" t="str">
        <f t="shared" si="4"/>
        <v/>
      </c>
      <c r="Z75" s="85" t="str">
        <f t="shared" ca="1" si="6"/>
        <v/>
      </c>
    </row>
    <row r="76" spans="25:26">
      <c r="Y76" s="84" t="str">
        <f t="shared" si="4"/>
        <v/>
      </c>
      <c r="Z76" s="85" t="str">
        <f t="shared" ca="1" si="6"/>
        <v/>
      </c>
    </row>
    <row r="77" spans="25:26">
      <c r="Y77" s="84" t="str">
        <f t="shared" si="4"/>
        <v/>
      </c>
      <c r="Z77" s="85" t="str">
        <f t="shared" ca="1" si="6"/>
        <v/>
      </c>
    </row>
    <row r="78" spans="25:26">
      <c r="Y78" s="84" t="str">
        <f t="shared" si="4"/>
        <v/>
      </c>
      <c r="Z78" s="85" t="str">
        <f t="shared" ca="1" si="6"/>
        <v/>
      </c>
    </row>
    <row r="79" spans="25:26">
      <c r="Y79" s="84" t="str">
        <f t="shared" ref="Y79:Y81" si="7">IF(L79=1,1,"")</f>
        <v/>
      </c>
      <c r="Z79" s="85" t="str">
        <f t="shared" ca="1" si="6"/>
        <v/>
      </c>
    </row>
    <row r="80" spans="25:26">
      <c r="Y80" s="84" t="str">
        <f t="shared" si="7"/>
        <v/>
      </c>
      <c r="Z80" s="85" t="str">
        <f t="shared" ref="Z80" ca="1" si="8">IF(AND(TODAY()-I80&gt;0,L80="",I80&gt;0),1,"")</f>
        <v/>
      </c>
    </row>
    <row r="81" spans="25:26">
      <c r="Y81" s="84" t="str">
        <f t="shared" si="7"/>
        <v/>
      </c>
      <c r="Z81" s="85" t="str">
        <f t="shared" ref="Z81" ca="1" si="9">IF(AND(TODAY()-I81&gt;0,L81="",I81&gt;0),1,"")</f>
        <v/>
      </c>
    </row>
  </sheetData>
  <autoFilter ref="A8:R8">
    <filterColumn colId="10" showButton="0"/>
    <filterColumn colId="11" showButton="0"/>
    <filterColumn colId="12" showButton="0"/>
  </autoFilter>
  <mergeCells count="15">
    <mergeCell ref="A6:G6"/>
    <mergeCell ref="H6:J6"/>
    <mergeCell ref="K8:N8"/>
    <mergeCell ref="A4:G4"/>
    <mergeCell ref="H4:J4"/>
    <mergeCell ref="O4:P4"/>
    <mergeCell ref="A5:G5"/>
    <mergeCell ref="H5:J5"/>
    <mergeCell ref="O5:P5"/>
    <mergeCell ref="A1:D1"/>
    <mergeCell ref="E1:O1"/>
    <mergeCell ref="P1:R1"/>
    <mergeCell ref="A3:G3"/>
    <mergeCell ref="H3:J3"/>
    <mergeCell ref="O3:P3"/>
  </mergeCells>
  <conditionalFormatting sqref="H32 I13:I30 I32:I383">
    <cfRule type="expression" dxfId="9" priority="11">
      <formula>Y13=1</formula>
    </cfRule>
  </conditionalFormatting>
  <conditionalFormatting sqref="I14">
    <cfRule type="expression" dxfId="8" priority="10">
      <formula>$Z$14="1"</formula>
    </cfRule>
  </conditionalFormatting>
  <conditionalFormatting sqref="H32 I15:I30 I32:I86">
    <cfRule type="expression" dxfId="7" priority="9">
      <formula>Y15="1"</formula>
    </cfRule>
  </conditionalFormatting>
  <conditionalFormatting sqref="I11:I12">
    <cfRule type="expression" dxfId="6" priority="13">
      <formula>Z31=1</formula>
    </cfRule>
  </conditionalFormatting>
  <conditionalFormatting sqref="I11:I12">
    <cfRule type="expression" dxfId="5" priority="16">
      <formula>Z31="1"</formula>
    </cfRule>
  </conditionalFormatting>
  <dataValidations count="5">
    <dataValidation allowBlank="1" showInputMessage="1" showErrorMessage="1" prompt="Indiquer le responsable de l'action" sqref="H9:H10 H13"/>
    <dataValidation allowBlank="1" showInputMessage="1" showErrorMessage="1" prompt="Procéder une analyse des causes basé sur l'outil 5M : _x000a_Main d'oeuvre _x000a_Machine _x000a_Méthode _x000a_Matière _x000a_Milieu" sqref="F13"/>
    <dataValidation allowBlank="1" showInputMessage="1" showErrorMessage="1" prompt="Indiquer la source du problème : Non atteinte objectif , NC lors d'un audit , Amélioration...Etc" sqref="D9:D10 D13:D14"/>
    <dataValidation type="list" allowBlank="1" showInputMessage="1" showErrorMessage="1" sqref="J9:J10 J13:J23">
      <formula1>$B$43:$B$45</formula1>
    </dataValidation>
    <dataValidation showDropDown="1" showInputMessage="1" showErrorMessage="1" sqref="H21 I21:I22 I17:I19"/>
  </dataValidations>
  <pageMargins left="0.34" right="0.28999999999999998" top="0.22" bottom="0.17" header="0.51" footer="0.19"/>
  <pageSetup paperSize="9" scale="110" orientation="landscape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D76"/>
  <sheetViews>
    <sheetView zoomScale="80" zoomScaleNormal="80" workbookViewId="0">
      <selection activeCell="G11" sqref="G11"/>
    </sheetView>
  </sheetViews>
  <sheetFormatPr baseColWidth="10" defaultColWidth="11.42578125" defaultRowHeight="12.75"/>
  <cols>
    <col min="1" max="1" width="7.42578125" style="42" customWidth="1"/>
    <col min="2" max="2" width="13.140625" style="42" customWidth="1"/>
    <col min="3" max="3" width="18.7109375" style="42" customWidth="1"/>
    <col min="4" max="4" width="23.28515625" style="42" customWidth="1"/>
    <col min="5" max="5" width="34.28515625" style="42" customWidth="1"/>
    <col min="6" max="6" width="37.140625" style="42" customWidth="1"/>
    <col min="7" max="7" width="41.5703125" style="42" customWidth="1"/>
    <col min="8" max="8" width="10.28515625" style="42" customWidth="1"/>
    <col min="9" max="9" width="12.42578125" style="120" customWidth="1"/>
    <col min="10" max="10" width="9.28515625" style="53" customWidth="1"/>
    <col min="11" max="12" width="5" style="42" customWidth="1"/>
    <col min="13" max="13" width="5" style="121" customWidth="1"/>
    <col min="14" max="14" width="5" style="42" customWidth="1"/>
    <col min="15" max="15" width="20.140625" style="42" customWidth="1"/>
    <col min="16" max="16" width="13.42578125" style="42" customWidth="1"/>
    <col min="17" max="17" width="16" style="42" customWidth="1"/>
    <col min="18" max="18" width="20.5703125" style="42" customWidth="1"/>
    <col min="19" max="19" width="16.42578125" style="42" customWidth="1"/>
    <col min="20" max="20" width="6.42578125" style="42" hidden="1" customWidth="1"/>
    <col min="21" max="21" width="18.42578125" style="42" hidden="1" customWidth="1"/>
    <col min="22" max="23" width="3.42578125" style="42" customWidth="1"/>
    <col min="24" max="27" width="3.42578125" style="42" hidden="1" customWidth="1"/>
    <col min="28" max="46" width="3.42578125" style="42" customWidth="1"/>
    <col min="47" max="16384" width="11.42578125" style="42"/>
  </cols>
  <sheetData>
    <row r="1" spans="1:30" ht="68.849999999999994" customHeight="1" thickBot="1">
      <c r="A1" s="329"/>
      <c r="B1" s="330"/>
      <c r="C1" s="330"/>
      <c r="D1" s="331"/>
      <c r="E1" s="332" t="s">
        <v>66</v>
      </c>
      <c r="F1" s="333"/>
      <c r="G1" s="333"/>
      <c r="H1" s="333"/>
      <c r="I1" s="333"/>
      <c r="J1" s="333"/>
      <c r="K1" s="333"/>
      <c r="L1" s="333"/>
      <c r="M1" s="333"/>
      <c r="N1" s="333"/>
      <c r="O1" s="334"/>
      <c r="P1" s="335"/>
      <c r="Q1" s="336"/>
      <c r="R1" s="337"/>
    </row>
    <row r="2" spans="1:30" ht="19.149999999999999" customHeight="1" thickBot="1">
      <c r="A2" s="43"/>
      <c r="B2" s="44"/>
      <c r="C2" s="44"/>
      <c r="D2" s="44"/>
      <c r="E2" s="44"/>
      <c r="F2" s="44"/>
      <c r="G2" s="45"/>
      <c r="H2" s="45"/>
      <c r="I2" s="46"/>
      <c r="J2" s="45"/>
      <c r="K2" s="45"/>
      <c r="L2" s="45"/>
      <c r="M2" s="45"/>
      <c r="N2" s="45"/>
      <c r="O2" s="45"/>
      <c r="P2" s="47"/>
      <c r="Q2" s="47"/>
      <c r="R2" s="48"/>
    </row>
    <row r="3" spans="1:30" ht="28.5" customHeight="1">
      <c r="A3" s="338" t="s">
        <v>38</v>
      </c>
      <c r="B3" s="339"/>
      <c r="C3" s="339"/>
      <c r="D3" s="339"/>
      <c r="E3" s="339"/>
      <c r="F3" s="339"/>
      <c r="G3" s="340"/>
      <c r="H3" s="341" t="s">
        <v>39</v>
      </c>
      <c r="I3" s="342"/>
      <c r="J3" s="343"/>
      <c r="K3" s="49"/>
      <c r="L3" s="50"/>
      <c r="M3" s="50"/>
      <c r="N3" s="51"/>
      <c r="O3" s="344" t="s">
        <v>40</v>
      </c>
      <c r="P3" s="345"/>
      <c r="Q3" s="52">
        <f ca="1">+Z8</f>
        <v>0</v>
      </c>
      <c r="R3" s="48"/>
      <c r="S3" s="53"/>
    </row>
    <row r="4" spans="1:30" ht="28.5" customHeight="1">
      <c r="A4" s="321" t="s">
        <v>41</v>
      </c>
      <c r="B4" s="322"/>
      <c r="C4" s="322"/>
      <c r="D4" s="322"/>
      <c r="E4" s="322"/>
      <c r="F4" s="322"/>
      <c r="G4" s="323"/>
      <c r="H4" s="324" t="s">
        <v>42</v>
      </c>
      <c r="I4" s="325"/>
      <c r="J4" s="326"/>
      <c r="K4" s="54"/>
      <c r="L4" s="55"/>
      <c r="M4" s="56"/>
      <c r="N4" s="57"/>
      <c r="O4" s="319" t="s">
        <v>43</v>
      </c>
      <c r="P4" s="320"/>
      <c r="Q4" s="58">
        <f>Y8</f>
        <v>0</v>
      </c>
      <c r="R4" s="48"/>
      <c r="S4" s="53"/>
    </row>
    <row r="5" spans="1:30" ht="28.5" customHeight="1">
      <c r="A5" s="321" t="s">
        <v>44</v>
      </c>
      <c r="B5" s="322"/>
      <c r="C5" s="322"/>
      <c r="D5" s="322"/>
      <c r="E5" s="322"/>
      <c r="F5" s="322"/>
      <c r="G5" s="323"/>
      <c r="H5" s="324" t="s">
        <v>45</v>
      </c>
      <c r="I5" s="325"/>
      <c r="J5" s="326"/>
      <c r="K5" s="54"/>
      <c r="L5" s="55"/>
      <c r="M5" s="55"/>
      <c r="N5" s="57"/>
      <c r="O5" s="327" t="s">
        <v>46</v>
      </c>
      <c r="P5" s="328"/>
      <c r="Q5" s="59" t="str">
        <f ca="1">IF(ISERR(Q4/(Q3+Q4)),"",(Q4/(Q3+Q4)))</f>
        <v/>
      </c>
      <c r="R5" s="48"/>
      <c r="S5" s="53"/>
    </row>
    <row r="6" spans="1:30" ht="40.5" customHeight="1" thickBot="1">
      <c r="A6" s="346"/>
      <c r="B6" s="347"/>
      <c r="C6" s="347"/>
      <c r="D6" s="347"/>
      <c r="E6" s="347"/>
      <c r="F6" s="347"/>
      <c r="G6" s="348"/>
      <c r="H6" s="349" t="s">
        <v>47</v>
      </c>
      <c r="I6" s="350"/>
      <c r="J6" s="351"/>
      <c r="K6" s="60"/>
      <c r="L6" s="61"/>
      <c r="M6" s="61"/>
      <c r="N6" s="62"/>
      <c r="O6" s="47"/>
      <c r="P6" s="47"/>
      <c r="Q6" s="47"/>
      <c r="R6" s="48"/>
    </row>
    <row r="7" spans="1:30" ht="30" customHeight="1">
      <c r="A7" s="63"/>
      <c r="B7" s="47"/>
      <c r="C7" s="47"/>
      <c r="D7" s="47"/>
      <c r="E7" s="47"/>
      <c r="F7" s="47"/>
      <c r="G7" s="47"/>
      <c r="H7" s="47"/>
      <c r="I7" s="64"/>
      <c r="J7" s="65"/>
      <c r="K7" s="66"/>
      <c r="L7" s="66"/>
      <c r="M7" s="66"/>
      <c r="N7" s="66"/>
      <c r="O7" s="47"/>
      <c r="P7" s="47"/>
      <c r="Q7" s="47"/>
      <c r="R7" s="48"/>
    </row>
    <row r="8" spans="1:30" ht="67.5" customHeight="1">
      <c r="A8" s="67" t="s">
        <v>48</v>
      </c>
      <c r="B8" s="68" t="s">
        <v>49</v>
      </c>
      <c r="C8" s="68" t="s">
        <v>50</v>
      </c>
      <c r="D8" s="69" t="s">
        <v>51</v>
      </c>
      <c r="E8" s="69" t="s">
        <v>52</v>
      </c>
      <c r="F8" s="69" t="s">
        <v>53</v>
      </c>
      <c r="G8" s="69" t="s">
        <v>54</v>
      </c>
      <c r="H8" s="69" t="s">
        <v>55</v>
      </c>
      <c r="I8" s="69" t="s">
        <v>56</v>
      </c>
      <c r="J8" s="69" t="s">
        <v>57</v>
      </c>
      <c r="K8" s="352" t="s">
        <v>58</v>
      </c>
      <c r="L8" s="353"/>
      <c r="M8" s="353"/>
      <c r="N8" s="354"/>
      <c r="O8" s="69" t="s">
        <v>59</v>
      </c>
      <c r="P8" s="70" t="s">
        <v>60</v>
      </c>
      <c r="Q8" s="71" t="s">
        <v>61</v>
      </c>
      <c r="R8" s="69" t="s">
        <v>62</v>
      </c>
      <c r="Y8" s="72">
        <f>SUM(Y9:Y100)</f>
        <v>0</v>
      </c>
      <c r="Z8" s="72">
        <f ca="1">SUM(Z9:Z100)</f>
        <v>0</v>
      </c>
    </row>
    <row r="9" spans="1:30" s="84" customFormat="1" ht="43.5" customHeight="1">
      <c r="A9" s="73"/>
      <c r="B9" s="75"/>
      <c r="C9" s="75"/>
      <c r="D9" s="76"/>
      <c r="E9" s="76"/>
      <c r="F9" s="76"/>
      <c r="G9" s="123"/>
      <c r="H9" s="124"/>
      <c r="I9" s="125"/>
      <c r="J9" s="78"/>
      <c r="K9" s="78"/>
      <c r="L9" s="78"/>
      <c r="M9" s="78"/>
      <c r="N9" s="78"/>
      <c r="O9" s="80">
        <f t="shared" ref="O9:O18" si="0">(J9+K9+L9+M9)*0.25</f>
        <v>0</v>
      </c>
      <c r="P9" s="126"/>
      <c r="Q9" s="127"/>
      <c r="R9" s="128"/>
      <c r="Y9" s="84" t="str">
        <f>IF(L9=1,1,"")</f>
        <v/>
      </c>
      <c r="Z9" s="85" t="str">
        <f ca="1">IF(AND(TODAY()-I9&gt;0,L9="",I9&gt;0),1,"")</f>
        <v/>
      </c>
    </row>
    <row r="10" spans="1:30" ht="43.5" customHeight="1">
      <c r="A10" s="73"/>
      <c r="B10" s="75"/>
      <c r="C10" s="75"/>
      <c r="D10" s="76"/>
      <c r="E10" s="76"/>
      <c r="F10" s="76"/>
      <c r="G10" s="86"/>
      <c r="H10" s="78"/>
      <c r="I10" s="125"/>
      <c r="J10" s="78"/>
      <c r="K10" s="78"/>
      <c r="L10" s="78"/>
      <c r="M10" s="78"/>
      <c r="N10" s="78"/>
      <c r="O10" s="80">
        <f t="shared" si="0"/>
        <v>0</v>
      </c>
      <c r="P10" s="126"/>
      <c r="Q10" s="129"/>
      <c r="R10" s="128"/>
      <c r="Y10" s="84" t="str">
        <f t="shared" ref="Y10:Y73" si="1">IF(L10=1,1,"")</f>
        <v/>
      </c>
      <c r="Z10" s="85" t="str">
        <f ca="1">IF(AND(TODAY()-I10&gt;0,L10="",I10&gt;0),1,"")</f>
        <v/>
      </c>
    </row>
    <row r="11" spans="1:30" ht="43.5" customHeight="1">
      <c r="A11" s="73"/>
      <c r="B11" s="75"/>
      <c r="C11" s="75"/>
      <c r="D11" s="76"/>
      <c r="E11" s="76"/>
      <c r="F11" s="76"/>
      <c r="G11" s="86"/>
      <c r="H11" s="78"/>
      <c r="I11" s="125"/>
      <c r="J11" s="78"/>
      <c r="K11" s="78"/>
      <c r="L11" s="78"/>
      <c r="M11" s="78"/>
      <c r="N11" s="78"/>
      <c r="O11" s="80">
        <f>(J11+K11+L11+M11)*0.25</f>
        <v>0</v>
      </c>
      <c r="P11" s="126"/>
      <c r="Q11" s="129"/>
      <c r="R11" s="128"/>
      <c r="Y11" s="84" t="str">
        <f t="shared" si="1"/>
        <v/>
      </c>
      <c r="Z11" s="85" t="str">
        <f ca="1">IF(AND(TODAY()-I11&gt;0,L11="",I11&gt;0),1,"")</f>
        <v/>
      </c>
      <c r="AD11" s="72"/>
    </row>
    <row r="12" spans="1:30" ht="43.5" customHeight="1">
      <c r="A12" s="73"/>
      <c r="B12" s="75"/>
      <c r="C12" s="75"/>
      <c r="D12" s="76"/>
      <c r="E12" s="76"/>
      <c r="F12" s="76"/>
      <c r="G12" s="88"/>
      <c r="H12" s="78"/>
      <c r="I12" s="125"/>
      <c r="J12" s="78"/>
      <c r="K12" s="78"/>
      <c r="L12" s="78"/>
      <c r="M12" s="78"/>
      <c r="N12" s="78"/>
      <c r="O12" s="80">
        <f t="shared" si="0"/>
        <v>0</v>
      </c>
      <c r="P12" s="126"/>
      <c r="Q12" s="129"/>
      <c r="R12" s="128"/>
      <c r="Y12" s="84" t="str">
        <f t="shared" si="1"/>
        <v/>
      </c>
      <c r="Z12" s="85" t="str">
        <f t="shared" ref="Z12:Z75" ca="1" si="2">IF(AND(TODAY()-I12&gt;0,L12="",I12&gt;0),1,"")</f>
        <v/>
      </c>
    </row>
    <row r="13" spans="1:30" ht="43.5" customHeight="1">
      <c r="A13" s="73"/>
      <c r="B13" s="75"/>
      <c r="C13" s="75"/>
      <c r="D13" s="76"/>
      <c r="E13" s="76"/>
      <c r="F13" s="76"/>
      <c r="G13" s="89"/>
      <c r="H13" s="90"/>
      <c r="I13" s="91"/>
      <c r="J13" s="78"/>
      <c r="K13" s="90"/>
      <c r="L13" s="90"/>
      <c r="M13" s="90"/>
      <c r="N13" s="90"/>
      <c r="O13" s="130">
        <f t="shared" si="0"/>
        <v>0</v>
      </c>
      <c r="P13" s="131"/>
      <c r="Q13" s="132"/>
      <c r="R13" s="133"/>
      <c r="Y13" s="84" t="str">
        <f t="shared" si="1"/>
        <v/>
      </c>
      <c r="Z13" s="85" t="str">
        <f t="shared" ca="1" si="2"/>
        <v/>
      </c>
    </row>
    <row r="14" spans="1:30" ht="43.5" customHeight="1">
      <c r="A14" s="73"/>
      <c r="B14" s="75"/>
      <c r="C14" s="75"/>
      <c r="D14" s="76"/>
      <c r="E14" s="76"/>
      <c r="F14" s="76"/>
      <c r="G14" s="89"/>
      <c r="H14" s="90"/>
      <c r="I14" s="91"/>
      <c r="J14" s="78"/>
      <c r="K14" s="90"/>
      <c r="L14" s="90"/>
      <c r="M14" s="90"/>
      <c r="N14" s="90"/>
      <c r="O14" s="130">
        <f t="shared" si="0"/>
        <v>0</v>
      </c>
      <c r="P14" s="131"/>
      <c r="Q14" s="134"/>
      <c r="R14" s="133"/>
      <c r="Y14" s="84" t="str">
        <f t="shared" si="1"/>
        <v/>
      </c>
      <c r="Z14" s="85" t="str">
        <f t="shared" ca="1" si="2"/>
        <v/>
      </c>
    </row>
    <row r="15" spans="1:30" ht="43.5" customHeight="1">
      <c r="A15" s="73"/>
      <c r="B15" s="75"/>
      <c r="C15" s="75"/>
      <c r="D15" s="76"/>
      <c r="E15" s="76"/>
      <c r="F15" s="76"/>
      <c r="G15" s="89"/>
      <c r="H15" s="90"/>
      <c r="I15" s="96"/>
      <c r="J15" s="78"/>
      <c r="K15" s="90"/>
      <c r="L15" s="90"/>
      <c r="M15" s="90"/>
      <c r="N15" s="90"/>
      <c r="O15" s="130">
        <f t="shared" si="0"/>
        <v>0</v>
      </c>
      <c r="P15" s="131"/>
      <c r="Q15" s="134"/>
      <c r="R15" s="133"/>
      <c r="Y15" s="84" t="str">
        <f t="shared" si="1"/>
        <v/>
      </c>
      <c r="Z15" s="85" t="str">
        <f t="shared" ca="1" si="2"/>
        <v/>
      </c>
    </row>
    <row r="16" spans="1:30" ht="43.5" customHeight="1">
      <c r="A16" s="73"/>
      <c r="B16" s="75"/>
      <c r="C16" s="75"/>
      <c r="D16" s="76"/>
      <c r="E16" s="76"/>
      <c r="F16" s="76"/>
      <c r="G16" s="89"/>
      <c r="H16" s="90"/>
      <c r="I16" s="96"/>
      <c r="J16" s="78"/>
      <c r="K16" s="90"/>
      <c r="L16" s="90"/>
      <c r="M16" s="90"/>
      <c r="N16" s="90"/>
      <c r="O16" s="130">
        <f t="shared" si="0"/>
        <v>0</v>
      </c>
      <c r="P16" s="131"/>
      <c r="Q16" s="134"/>
      <c r="R16" s="133"/>
      <c r="Y16" s="84" t="str">
        <f t="shared" si="1"/>
        <v/>
      </c>
      <c r="Z16" s="85" t="str">
        <f t="shared" ca="1" si="2"/>
        <v/>
      </c>
    </row>
    <row r="17" spans="1:26" ht="43.5" customHeight="1">
      <c r="A17" s="97"/>
      <c r="B17" s="98"/>
      <c r="C17" s="98"/>
      <c r="D17" s="76"/>
      <c r="E17" s="76"/>
      <c r="F17" s="76"/>
      <c r="G17" s="99"/>
      <c r="H17" s="96"/>
      <c r="I17" s="96"/>
      <c r="J17" s="78"/>
      <c r="K17" s="90"/>
      <c r="L17" s="90"/>
      <c r="M17" s="90"/>
      <c r="N17" s="90"/>
      <c r="O17" s="130">
        <f t="shared" si="0"/>
        <v>0</v>
      </c>
      <c r="P17" s="131"/>
      <c r="Q17" s="134"/>
      <c r="R17" s="133"/>
      <c r="Y17" s="84" t="str">
        <f t="shared" si="1"/>
        <v/>
      </c>
      <c r="Z17" s="85" t="str">
        <f t="shared" ca="1" si="2"/>
        <v/>
      </c>
    </row>
    <row r="18" spans="1:26" ht="43.5" customHeight="1" thickBot="1">
      <c r="A18" s="100"/>
      <c r="B18" s="101"/>
      <c r="C18" s="101"/>
      <c r="D18" s="102"/>
      <c r="E18" s="102"/>
      <c r="F18" s="102"/>
      <c r="G18" s="114"/>
      <c r="H18" s="115"/>
      <c r="I18" s="102"/>
      <c r="J18" s="78"/>
      <c r="K18" s="115"/>
      <c r="L18" s="115"/>
      <c r="M18" s="115"/>
      <c r="N18" s="115"/>
      <c r="O18" s="135">
        <f t="shared" si="0"/>
        <v>0</v>
      </c>
      <c r="P18" s="136"/>
      <c r="Q18" s="137"/>
      <c r="R18" s="138"/>
      <c r="Y18" s="84" t="str">
        <f t="shared" si="1"/>
        <v/>
      </c>
      <c r="Z18" s="85" t="str">
        <f t="shared" ca="1" si="2"/>
        <v/>
      </c>
    </row>
    <row r="19" spans="1:26">
      <c r="Y19" s="84" t="str">
        <f t="shared" si="1"/>
        <v/>
      </c>
      <c r="Z19" s="85" t="str">
        <f t="shared" ca="1" si="2"/>
        <v/>
      </c>
    </row>
    <row r="20" spans="1:26">
      <c r="Y20" s="84" t="str">
        <f t="shared" si="1"/>
        <v/>
      </c>
      <c r="Z20" s="85" t="str">
        <f t="shared" ca="1" si="2"/>
        <v/>
      </c>
    </row>
    <row r="21" spans="1:26">
      <c r="Y21" s="84" t="str">
        <f t="shared" si="1"/>
        <v/>
      </c>
      <c r="Z21" s="85" t="str">
        <f t="shared" ca="1" si="2"/>
        <v/>
      </c>
    </row>
    <row r="22" spans="1:26">
      <c r="Y22" s="84" t="str">
        <f t="shared" si="1"/>
        <v/>
      </c>
      <c r="Z22" s="85" t="str">
        <f t="shared" ca="1" si="2"/>
        <v/>
      </c>
    </row>
    <row r="23" spans="1:26">
      <c r="Y23" s="84" t="str">
        <f t="shared" si="1"/>
        <v/>
      </c>
      <c r="Z23" s="85" t="str">
        <f t="shared" ca="1" si="2"/>
        <v/>
      </c>
    </row>
    <row r="24" spans="1:26">
      <c r="Y24" s="84" t="str">
        <f t="shared" si="1"/>
        <v/>
      </c>
      <c r="Z24" s="85" t="str">
        <f t="shared" ca="1" si="2"/>
        <v/>
      </c>
    </row>
    <row r="25" spans="1:26">
      <c r="Y25" s="84" t="str">
        <f t="shared" si="1"/>
        <v/>
      </c>
      <c r="Z25" s="85" t="str">
        <f t="shared" ca="1" si="2"/>
        <v/>
      </c>
    </row>
    <row r="26" spans="1:26">
      <c r="Y26" s="84" t="str">
        <f t="shared" si="1"/>
        <v/>
      </c>
      <c r="Z26" s="85" t="str">
        <f t="shared" ca="1" si="2"/>
        <v/>
      </c>
    </row>
    <row r="27" spans="1:26">
      <c r="Y27" s="84" t="str">
        <f t="shared" si="1"/>
        <v/>
      </c>
      <c r="Z27" s="85" t="str">
        <f t="shared" ca="1" si="2"/>
        <v/>
      </c>
    </row>
    <row r="28" spans="1:26">
      <c r="Y28" s="84" t="str">
        <f t="shared" si="1"/>
        <v/>
      </c>
      <c r="Z28" s="85" t="str">
        <f t="shared" ca="1" si="2"/>
        <v/>
      </c>
    </row>
    <row r="29" spans="1:26">
      <c r="Y29" s="84" t="str">
        <f t="shared" si="1"/>
        <v/>
      </c>
      <c r="Z29" s="85" t="str">
        <f t="shared" ca="1" si="2"/>
        <v/>
      </c>
    </row>
    <row r="30" spans="1:26">
      <c r="Y30" s="84" t="str">
        <f t="shared" si="1"/>
        <v/>
      </c>
      <c r="Z30" s="85" t="str">
        <f t="shared" ca="1" si="2"/>
        <v/>
      </c>
    </row>
    <row r="31" spans="1:26">
      <c r="Y31" s="84" t="str">
        <f t="shared" si="1"/>
        <v/>
      </c>
      <c r="Z31" s="85" t="str">
        <f t="shared" ca="1" si="2"/>
        <v/>
      </c>
    </row>
    <row r="32" spans="1:26">
      <c r="Y32" s="84" t="str">
        <f t="shared" si="1"/>
        <v/>
      </c>
      <c r="Z32" s="85" t="str">
        <f t="shared" ca="1" si="2"/>
        <v/>
      </c>
    </row>
    <row r="33" spans="2:26">
      <c r="Y33" s="84" t="str">
        <f t="shared" si="1"/>
        <v/>
      </c>
      <c r="Z33" s="85" t="str">
        <f t="shared" ca="1" si="2"/>
        <v/>
      </c>
    </row>
    <row r="34" spans="2:26">
      <c r="Y34" s="84" t="str">
        <f t="shared" si="1"/>
        <v/>
      </c>
      <c r="Z34" s="85" t="str">
        <f t="shared" ca="1" si="2"/>
        <v/>
      </c>
    </row>
    <row r="35" spans="2:26">
      <c r="Y35" s="84" t="str">
        <f t="shared" si="1"/>
        <v/>
      </c>
      <c r="Z35" s="85" t="str">
        <f t="shared" ca="1" si="2"/>
        <v/>
      </c>
    </row>
    <row r="36" spans="2:26">
      <c r="Y36" s="84" t="str">
        <f t="shared" si="1"/>
        <v/>
      </c>
      <c r="Z36" s="85" t="str">
        <f t="shared" ca="1" si="2"/>
        <v/>
      </c>
    </row>
    <row r="37" spans="2:26">
      <c r="Y37" s="84" t="str">
        <f t="shared" si="1"/>
        <v/>
      </c>
      <c r="Z37" s="85" t="str">
        <f t="shared" ca="1" si="2"/>
        <v/>
      </c>
    </row>
    <row r="38" spans="2:26">
      <c r="B38" s="139" t="s">
        <v>63</v>
      </c>
      <c r="C38" s="122"/>
      <c r="Y38" s="84" t="str">
        <f t="shared" si="1"/>
        <v/>
      </c>
      <c r="Z38" s="85" t="str">
        <f t="shared" ca="1" si="2"/>
        <v/>
      </c>
    </row>
    <row r="39" spans="2:26">
      <c r="B39" s="139" t="s">
        <v>64</v>
      </c>
      <c r="C39" s="122"/>
      <c r="Y39" s="84" t="str">
        <f t="shared" si="1"/>
        <v/>
      </c>
      <c r="Z39" s="85" t="str">
        <f t="shared" ca="1" si="2"/>
        <v/>
      </c>
    </row>
    <row r="40" spans="2:26">
      <c r="B40" s="139" t="s">
        <v>65</v>
      </c>
      <c r="C40" s="122"/>
      <c r="Y40" s="84" t="str">
        <f t="shared" si="1"/>
        <v/>
      </c>
      <c r="Z40" s="85" t="str">
        <f t="shared" ca="1" si="2"/>
        <v/>
      </c>
    </row>
    <row r="41" spans="2:26">
      <c r="Y41" s="84" t="str">
        <f t="shared" si="1"/>
        <v/>
      </c>
      <c r="Z41" s="85" t="str">
        <f t="shared" ca="1" si="2"/>
        <v/>
      </c>
    </row>
    <row r="42" spans="2:26">
      <c r="Y42" s="84" t="str">
        <f t="shared" si="1"/>
        <v/>
      </c>
      <c r="Z42" s="85" t="str">
        <f t="shared" ca="1" si="2"/>
        <v/>
      </c>
    </row>
    <row r="43" spans="2:26">
      <c r="Y43" s="84" t="str">
        <f t="shared" si="1"/>
        <v/>
      </c>
      <c r="Z43" s="85" t="str">
        <f t="shared" ca="1" si="2"/>
        <v/>
      </c>
    </row>
    <row r="44" spans="2:26">
      <c r="Y44" s="84" t="str">
        <f t="shared" si="1"/>
        <v/>
      </c>
      <c r="Z44" s="85" t="str">
        <f t="shared" ca="1" si="2"/>
        <v/>
      </c>
    </row>
    <row r="45" spans="2:26">
      <c r="Y45" s="84" t="str">
        <f t="shared" si="1"/>
        <v/>
      </c>
      <c r="Z45" s="85" t="str">
        <f t="shared" ca="1" si="2"/>
        <v/>
      </c>
    </row>
    <row r="46" spans="2:26">
      <c r="Y46" s="84" t="str">
        <f t="shared" si="1"/>
        <v/>
      </c>
      <c r="Z46" s="85" t="str">
        <f t="shared" ca="1" si="2"/>
        <v/>
      </c>
    </row>
    <row r="47" spans="2:26">
      <c r="Y47" s="84" t="str">
        <f t="shared" si="1"/>
        <v/>
      </c>
      <c r="Z47" s="85" t="str">
        <f t="shared" ca="1" si="2"/>
        <v/>
      </c>
    </row>
    <row r="48" spans="2:26">
      <c r="Y48" s="84" t="str">
        <f t="shared" si="1"/>
        <v/>
      </c>
      <c r="Z48" s="85" t="str">
        <f t="shared" ca="1" si="2"/>
        <v/>
      </c>
    </row>
    <row r="49" spans="25:26">
      <c r="Y49" s="84" t="str">
        <f t="shared" si="1"/>
        <v/>
      </c>
      <c r="Z49" s="85" t="str">
        <f t="shared" ca="1" si="2"/>
        <v/>
      </c>
    </row>
    <row r="50" spans="25:26">
      <c r="Y50" s="84" t="str">
        <f t="shared" si="1"/>
        <v/>
      </c>
      <c r="Z50" s="85" t="str">
        <f t="shared" ca="1" si="2"/>
        <v/>
      </c>
    </row>
    <row r="51" spans="25:26">
      <c r="Y51" s="84" t="str">
        <f t="shared" si="1"/>
        <v/>
      </c>
      <c r="Z51" s="85" t="str">
        <f t="shared" ca="1" si="2"/>
        <v/>
      </c>
    </row>
    <row r="52" spans="25:26">
      <c r="Y52" s="84" t="str">
        <f t="shared" si="1"/>
        <v/>
      </c>
      <c r="Z52" s="85" t="str">
        <f t="shared" ca="1" si="2"/>
        <v/>
      </c>
    </row>
    <row r="53" spans="25:26">
      <c r="Y53" s="84" t="str">
        <f t="shared" si="1"/>
        <v/>
      </c>
      <c r="Z53" s="85" t="str">
        <f t="shared" ca="1" si="2"/>
        <v/>
      </c>
    </row>
    <row r="54" spans="25:26">
      <c r="Y54" s="84" t="str">
        <f t="shared" si="1"/>
        <v/>
      </c>
      <c r="Z54" s="85" t="str">
        <f t="shared" ca="1" si="2"/>
        <v/>
      </c>
    </row>
    <row r="55" spans="25:26">
      <c r="Y55" s="84" t="str">
        <f t="shared" si="1"/>
        <v/>
      </c>
      <c r="Z55" s="85" t="str">
        <f t="shared" ca="1" si="2"/>
        <v/>
      </c>
    </row>
    <row r="56" spans="25:26">
      <c r="Y56" s="84" t="str">
        <f t="shared" si="1"/>
        <v/>
      </c>
      <c r="Z56" s="85" t="str">
        <f t="shared" ca="1" si="2"/>
        <v/>
      </c>
    </row>
    <row r="57" spans="25:26">
      <c r="Y57" s="84" t="str">
        <f t="shared" si="1"/>
        <v/>
      </c>
      <c r="Z57" s="85" t="str">
        <f t="shared" ca="1" si="2"/>
        <v/>
      </c>
    </row>
    <row r="58" spans="25:26">
      <c r="Y58" s="84" t="str">
        <f t="shared" si="1"/>
        <v/>
      </c>
      <c r="Z58" s="85" t="str">
        <f t="shared" ca="1" si="2"/>
        <v/>
      </c>
    </row>
    <row r="59" spans="25:26">
      <c r="Y59" s="84" t="str">
        <f t="shared" si="1"/>
        <v/>
      </c>
      <c r="Z59" s="85" t="str">
        <f t="shared" ca="1" si="2"/>
        <v/>
      </c>
    </row>
    <row r="60" spans="25:26">
      <c r="Y60" s="84" t="str">
        <f t="shared" si="1"/>
        <v/>
      </c>
      <c r="Z60" s="85" t="str">
        <f t="shared" ca="1" si="2"/>
        <v/>
      </c>
    </row>
    <row r="61" spans="25:26">
      <c r="Y61" s="84" t="str">
        <f t="shared" si="1"/>
        <v/>
      </c>
      <c r="Z61" s="85" t="str">
        <f t="shared" ca="1" si="2"/>
        <v/>
      </c>
    </row>
    <row r="62" spans="25:26">
      <c r="Y62" s="84" t="str">
        <f t="shared" si="1"/>
        <v/>
      </c>
      <c r="Z62" s="85" t="str">
        <f t="shared" ca="1" si="2"/>
        <v/>
      </c>
    </row>
    <row r="63" spans="25:26">
      <c r="Y63" s="84" t="str">
        <f t="shared" si="1"/>
        <v/>
      </c>
      <c r="Z63" s="85" t="str">
        <f t="shared" ca="1" si="2"/>
        <v/>
      </c>
    </row>
    <row r="64" spans="25:26">
      <c r="Y64" s="84" t="str">
        <f t="shared" si="1"/>
        <v/>
      </c>
      <c r="Z64" s="85" t="str">
        <f t="shared" ca="1" si="2"/>
        <v/>
      </c>
    </row>
    <row r="65" spans="25:26">
      <c r="Y65" s="84" t="str">
        <f t="shared" si="1"/>
        <v/>
      </c>
      <c r="Z65" s="85" t="str">
        <f t="shared" ca="1" si="2"/>
        <v/>
      </c>
    </row>
    <row r="66" spans="25:26">
      <c r="Y66" s="84" t="str">
        <f t="shared" si="1"/>
        <v/>
      </c>
      <c r="Z66" s="85" t="str">
        <f t="shared" ca="1" si="2"/>
        <v/>
      </c>
    </row>
    <row r="67" spans="25:26">
      <c r="Y67" s="84" t="str">
        <f t="shared" si="1"/>
        <v/>
      </c>
      <c r="Z67" s="85" t="str">
        <f t="shared" ca="1" si="2"/>
        <v/>
      </c>
    </row>
    <row r="68" spans="25:26">
      <c r="Y68" s="84" t="str">
        <f t="shared" si="1"/>
        <v/>
      </c>
      <c r="Z68" s="85" t="str">
        <f t="shared" ca="1" si="2"/>
        <v/>
      </c>
    </row>
    <row r="69" spans="25:26">
      <c r="Y69" s="84" t="str">
        <f t="shared" si="1"/>
        <v/>
      </c>
      <c r="Z69" s="85" t="str">
        <f t="shared" ca="1" si="2"/>
        <v/>
      </c>
    </row>
    <row r="70" spans="25:26">
      <c r="Y70" s="84" t="str">
        <f t="shared" si="1"/>
        <v/>
      </c>
      <c r="Z70" s="85" t="str">
        <f t="shared" ca="1" si="2"/>
        <v/>
      </c>
    </row>
    <row r="71" spans="25:26">
      <c r="Y71" s="84" t="str">
        <f t="shared" si="1"/>
        <v/>
      </c>
      <c r="Z71" s="85" t="str">
        <f t="shared" ca="1" si="2"/>
        <v/>
      </c>
    </row>
    <row r="72" spans="25:26">
      <c r="Y72" s="84" t="str">
        <f t="shared" si="1"/>
        <v/>
      </c>
      <c r="Z72" s="85" t="str">
        <f t="shared" ca="1" si="2"/>
        <v/>
      </c>
    </row>
    <row r="73" spans="25:26">
      <c r="Y73" s="84" t="str">
        <f t="shared" si="1"/>
        <v/>
      </c>
      <c r="Z73" s="85" t="str">
        <f t="shared" ca="1" si="2"/>
        <v/>
      </c>
    </row>
    <row r="74" spans="25:26">
      <c r="Y74" s="84" t="str">
        <f t="shared" ref="Y74:Y76" si="3">IF(L74=1,1,"")</f>
        <v/>
      </c>
      <c r="Z74" s="85" t="str">
        <f t="shared" ca="1" si="2"/>
        <v/>
      </c>
    </row>
    <row r="75" spans="25:26">
      <c r="Y75" s="84" t="str">
        <f t="shared" si="3"/>
        <v/>
      </c>
      <c r="Z75" s="85" t="str">
        <f t="shared" ca="1" si="2"/>
        <v/>
      </c>
    </row>
    <row r="76" spans="25:26">
      <c r="Y76" s="84" t="str">
        <f t="shared" si="3"/>
        <v/>
      </c>
      <c r="Z76" s="85" t="str">
        <f t="shared" ref="Z76" ca="1" si="4">IF(AND(TODAY()-I76&gt;0,L76="",I76&gt;0),1,"")</f>
        <v/>
      </c>
    </row>
  </sheetData>
  <mergeCells count="15">
    <mergeCell ref="A6:G6"/>
    <mergeCell ref="H6:J6"/>
    <mergeCell ref="K8:N8"/>
    <mergeCell ref="A4:G4"/>
    <mergeCell ref="H4:J4"/>
    <mergeCell ref="O4:P4"/>
    <mergeCell ref="A5:G5"/>
    <mergeCell ref="H5:J5"/>
    <mergeCell ref="O5:P5"/>
    <mergeCell ref="A1:D1"/>
    <mergeCell ref="E1:O1"/>
    <mergeCell ref="P1:R1"/>
    <mergeCell ref="A3:G3"/>
    <mergeCell ref="H3:J3"/>
    <mergeCell ref="O3:P3"/>
  </mergeCells>
  <conditionalFormatting sqref="I9:I378">
    <cfRule type="expression" dxfId="4" priority="3">
      <formula>Z9=1</formula>
    </cfRule>
  </conditionalFormatting>
  <conditionalFormatting sqref="I10">
    <cfRule type="expression" dxfId="3" priority="2">
      <formula>$Z$10="1"</formula>
    </cfRule>
  </conditionalFormatting>
  <conditionalFormatting sqref="I11:I81">
    <cfRule type="expression" dxfId="2" priority="1">
      <formula>Z11="1"</formula>
    </cfRule>
  </conditionalFormatting>
  <dataValidations count="5">
    <dataValidation type="list" allowBlank="1" showInputMessage="1" showErrorMessage="1" sqref="J9:J18">
      <formula1>$B$38:$B$40</formula1>
    </dataValidation>
    <dataValidation showDropDown="1" showInputMessage="1" showErrorMessage="1" sqref="H17 I13:I18"/>
    <dataValidation allowBlank="1" showInputMessage="1" showErrorMessage="1" prompt="Indiquer la source du problème : Non atteinte objectif , NC lors d'un audit , Amélioration...Etc" sqref="D9"/>
    <dataValidation allowBlank="1" showInputMessage="1" showErrorMessage="1" prompt="Procéder une analyse des causes basé sur l'outil 5M : _x000a_Main d'oeuvre _x000a_Machine _x000a_Méthode _x000a_Matière _x000a_Milieu" sqref="F9"/>
    <dataValidation allowBlank="1" showInputMessage="1" showErrorMessage="1" prompt="Indiquer le responsable de l'action" sqref="H9"/>
  </dataValidations>
  <pageMargins left="0.34" right="0.28999999999999998" top="0.22" bottom="0.17" header="0.51" footer="0.19"/>
  <pageSetup paperSize="9" scale="110" orientation="landscape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view="pageBreakPreview" zoomScale="60" workbookViewId="0">
      <selection activeCell="R22" sqref="R22"/>
    </sheetView>
  </sheetViews>
  <sheetFormatPr baseColWidth="10" defaultColWidth="11.42578125" defaultRowHeight="15"/>
  <sheetData/>
  <pageMargins left="0.25" right="0.25" top="0.75" bottom="0.75" header="0.3" footer="0.3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3:Z7"/>
  <sheetViews>
    <sheetView workbookViewId="0">
      <selection activeCell="F19" sqref="F19"/>
    </sheetView>
  </sheetViews>
  <sheetFormatPr baseColWidth="10" defaultColWidth="11.42578125" defaultRowHeight="15"/>
  <sheetData>
    <row r="3" spans="1:26" s="42" customFormat="1" ht="42.75" customHeight="1" thickBot="1">
      <c r="A3" s="191">
        <v>26</v>
      </c>
      <c r="B3" s="355">
        <v>44104</v>
      </c>
      <c r="C3" s="358" t="s">
        <v>169</v>
      </c>
      <c r="D3" s="358" t="s">
        <v>170</v>
      </c>
      <c r="E3" s="163" t="s">
        <v>171</v>
      </c>
      <c r="F3" s="164" t="s">
        <v>183</v>
      </c>
      <c r="G3" s="170" t="s">
        <v>184</v>
      </c>
      <c r="H3" s="170" t="s">
        <v>185</v>
      </c>
      <c r="I3" s="166">
        <v>44200</v>
      </c>
      <c r="J3" s="165" t="s">
        <v>63</v>
      </c>
      <c r="K3" s="170">
        <v>1</v>
      </c>
      <c r="L3" s="170"/>
      <c r="M3" s="170"/>
      <c r="N3" s="170"/>
      <c r="O3" s="167">
        <v>1</v>
      </c>
      <c r="P3" s="161"/>
      <c r="Q3" s="198"/>
      <c r="R3" s="204"/>
      <c r="Y3" s="84" t="str">
        <f>IF(L3=1,1,"")</f>
        <v/>
      </c>
      <c r="Z3" s="85">
        <f ca="1">IF(AND(TODAY()-I3&gt;0,L3="",I3&gt;0),1,"")</f>
        <v>1</v>
      </c>
    </row>
    <row r="4" spans="1:26" s="42" customFormat="1" ht="42.75" customHeight="1" thickBot="1">
      <c r="A4" s="191">
        <v>27</v>
      </c>
      <c r="B4" s="356"/>
      <c r="C4" s="359"/>
      <c r="D4" s="359"/>
      <c r="E4" s="163" t="s">
        <v>172</v>
      </c>
      <c r="F4" s="164" t="s">
        <v>186</v>
      </c>
      <c r="G4" s="170" t="s">
        <v>187</v>
      </c>
      <c r="H4" s="170" t="s">
        <v>185</v>
      </c>
      <c r="I4" s="166">
        <v>44095</v>
      </c>
      <c r="J4" s="165" t="s">
        <v>63</v>
      </c>
      <c r="K4" s="170">
        <v>1</v>
      </c>
      <c r="L4" s="170">
        <v>1</v>
      </c>
      <c r="M4" s="170">
        <v>1</v>
      </c>
      <c r="N4" s="170">
        <v>1</v>
      </c>
      <c r="O4" s="167">
        <v>1</v>
      </c>
      <c r="P4" s="161">
        <v>44125</v>
      </c>
      <c r="Q4" s="205" t="s">
        <v>188</v>
      </c>
      <c r="R4" s="204" t="s">
        <v>181</v>
      </c>
      <c r="Y4" s="84">
        <f>IF(L4=1,1,"")</f>
        <v>1</v>
      </c>
      <c r="Z4" s="85" t="str">
        <f ca="1">IF(AND(TODAY()-I4&gt;0,L4="",I4&gt;0),1,"")</f>
        <v/>
      </c>
    </row>
    <row r="5" spans="1:26" s="42" customFormat="1" ht="42.75" customHeight="1" thickBot="1">
      <c r="A5" s="191">
        <v>28</v>
      </c>
      <c r="B5" s="356"/>
      <c r="C5" s="359"/>
      <c r="D5" s="359"/>
      <c r="E5" s="163" t="s">
        <v>173</v>
      </c>
      <c r="F5" s="164" t="s">
        <v>189</v>
      </c>
      <c r="G5" s="170" t="s">
        <v>190</v>
      </c>
      <c r="H5" s="170" t="s">
        <v>191</v>
      </c>
      <c r="I5" s="166">
        <v>44377</v>
      </c>
      <c r="J5" s="165" t="s">
        <v>63</v>
      </c>
      <c r="K5" s="170">
        <v>1</v>
      </c>
      <c r="L5" s="170"/>
      <c r="M5" s="170"/>
      <c r="N5" s="170"/>
      <c r="O5" s="167">
        <v>1</v>
      </c>
      <c r="P5" s="161"/>
      <c r="Q5" s="198"/>
      <c r="R5" s="204"/>
      <c r="Y5" s="84" t="str">
        <f>IF(L5=1,1,"")</f>
        <v/>
      </c>
      <c r="Z5" s="85">
        <f ca="1">IF(AND(TODAY()-I5&gt;0,L5="",I5&gt;0),1,"")</f>
        <v>1</v>
      </c>
    </row>
    <row r="6" spans="1:26" s="42" customFormat="1" ht="42.75" customHeight="1" thickBot="1">
      <c r="A6" s="191">
        <v>29</v>
      </c>
      <c r="B6" s="356"/>
      <c r="C6" s="359"/>
      <c r="D6" s="359"/>
      <c r="E6" s="163" t="s">
        <v>174</v>
      </c>
      <c r="F6" s="164" t="s">
        <v>192</v>
      </c>
      <c r="G6" s="170" t="s">
        <v>193</v>
      </c>
      <c r="H6" s="170" t="s">
        <v>194</v>
      </c>
      <c r="I6" s="166">
        <v>44200</v>
      </c>
      <c r="J6" s="165" t="s">
        <v>63</v>
      </c>
      <c r="K6" s="170">
        <v>1</v>
      </c>
      <c r="L6" s="170"/>
      <c r="M6" s="170"/>
      <c r="N6" s="170"/>
      <c r="O6" s="167">
        <v>1</v>
      </c>
      <c r="P6" s="161"/>
      <c r="Q6" s="198"/>
      <c r="R6" s="204"/>
      <c r="Y6" s="84" t="str">
        <f>IF(L6=1,1,"")</f>
        <v/>
      </c>
      <c r="Z6" s="85">
        <f ca="1">IF(AND(TODAY()-I6&gt;0,L6="",I6&gt;0),1,"")</f>
        <v>1</v>
      </c>
    </row>
    <row r="7" spans="1:26" s="42" customFormat="1" ht="42.75" customHeight="1" thickBot="1">
      <c r="A7" s="191">
        <v>30</v>
      </c>
      <c r="B7" s="357"/>
      <c r="C7" s="360"/>
      <c r="D7" s="360"/>
      <c r="E7" s="163" t="s">
        <v>175</v>
      </c>
      <c r="F7" s="164" t="s">
        <v>195</v>
      </c>
      <c r="G7" s="170" t="s">
        <v>196</v>
      </c>
      <c r="H7" s="170" t="s">
        <v>185</v>
      </c>
      <c r="I7" s="166">
        <v>44095</v>
      </c>
      <c r="J7" s="165" t="s">
        <v>63</v>
      </c>
      <c r="K7" s="170">
        <v>1</v>
      </c>
      <c r="L7" s="170">
        <v>1</v>
      </c>
      <c r="M7" s="170">
        <v>1</v>
      </c>
      <c r="N7" s="170">
        <v>1</v>
      </c>
      <c r="O7" s="167">
        <v>1</v>
      </c>
      <c r="P7" s="161">
        <v>44105</v>
      </c>
      <c r="Q7" s="205" t="s">
        <v>197</v>
      </c>
      <c r="R7" s="204" t="s">
        <v>181</v>
      </c>
      <c r="Y7" s="84">
        <f>IF(L7=1,1,"")</f>
        <v>1</v>
      </c>
      <c r="Z7" s="85" t="str">
        <f ca="1">IF(AND(TODAY()-I7&gt;0,L7="",I7&gt;0),1,"")</f>
        <v/>
      </c>
    </row>
  </sheetData>
  <mergeCells count="3">
    <mergeCell ref="B3:B7"/>
    <mergeCell ref="C3:C7"/>
    <mergeCell ref="D3:D7"/>
  </mergeCells>
  <conditionalFormatting sqref="I3:I7">
    <cfRule type="expression" dxfId="1" priority="2">
      <formula>Z3=1</formula>
    </cfRule>
  </conditionalFormatting>
  <conditionalFormatting sqref="I3:I7">
    <cfRule type="expression" dxfId="0" priority="1">
      <formula>Z3="1"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view="pageLayout" workbookViewId="0">
      <selection activeCell="L9" sqref="L9"/>
    </sheetView>
  </sheetViews>
  <sheetFormatPr baseColWidth="10" defaultRowHeight="15"/>
  <cols>
    <col min="11" max="11" width="22" customWidth="1"/>
  </cols>
  <sheetData/>
  <pageMargins left="0.39583333333333331" right="0.26041666666666669" top="0.38541666666666669" bottom="0.5625" header="0.3" footer="0.3"/>
  <pageSetup paperSize="9" orientation="landscape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view="pageLayout" zoomScale="70" zoomScalePageLayoutView="70" workbookViewId="0">
      <selection activeCell="N7" sqref="N7"/>
    </sheetView>
  </sheetViews>
  <sheetFormatPr baseColWidth="10" defaultRowHeight="15"/>
  <cols>
    <col min="11" max="11" width="22" customWidth="1"/>
  </cols>
  <sheetData/>
  <pageMargins left="0.39583333333333331" right="0.14583333333333334" top="0.38541666666666669" bottom="0.5625" header="0.3" footer="0.3"/>
  <pageSetup paperSize="9" orientation="landscape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view="pageLayout" zoomScale="70" zoomScalePageLayoutView="70" workbookViewId="0">
      <selection activeCell="P29" sqref="P29"/>
    </sheetView>
  </sheetViews>
  <sheetFormatPr baseColWidth="10" defaultRowHeight="15"/>
  <cols>
    <col min="11" max="11" width="22" customWidth="1"/>
  </cols>
  <sheetData/>
  <pageMargins left="0.39583333333333331" right="0.14583333333333334" top="0.38541666666666669" bottom="0.5625" header="0.3" footer="0.3"/>
  <pageSetup paperSize="9" orientation="landscape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view="pageLayout" zoomScale="70" zoomScalePageLayoutView="70" workbookViewId="0">
      <selection activeCell="Q9" sqref="Q9"/>
    </sheetView>
  </sheetViews>
  <sheetFormatPr baseColWidth="10" defaultRowHeight="15"/>
  <cols>
    <col min="11" max="11" width="22" customWidth="1"/>
  </cols>
  <sheetData/>
  <pageMargins left="0.39583333333333331" right="0.14583333333333334" top="0.38541666666666669" bottom="0.5625" header="0.3" footer="0.3"/>
  <pageSetup paperSize="9" orientation="landscape" horizontalDpi="0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view="pageLayout" workbookViewId="0">
      <selection activeCell="L9" sqref="L9"/>
    </sheetView>
  </sheetViews>
  <sheetFormatPr baseColWidth="10" defaultRowHeight="15"/>
  <cols>
    <col min="11" max="11" width="22" customWidth="1"/>
  </cols>
  <sheetData/>
  <pageMargins left="0.39583333333333331" right="0.14583333333333334" top="0.38541666666666669" bottom="0.5625" header="0.3" footer="0.3"/>
  <pageSetup paperSize="9" orientation="landscape" horizontalDpi="0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view="pageLayout" topLeftCell="A14" workbookViewId="0">
      <selection activeCell="L9" sqref="L9"/>
    </sheetView>
  </sheetViews>
  <sheetFormatPr baseColWidth="10" defaultRowHeight="15"/>
  <cols>
    <col min="11" max="11" width="22" customWidth="1"/>
  </cols>
  <sheetData/>
  <pageMargins left="0.39583333333333331" right="9.375E-2" top="0.38541666666666669" bottom="0.5625" header="0.3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4</vt:i4>
      </vt:variant>
    </vt:vector>
  </HeadingPairs>
  <TitlesOfParts>
    <vt:vector size="18" baseType="lpstr">
      <vt:lpstr>Feuil2 (8)</vt:lpstr>
      <vt:lpstr>TDB-PR11-Maint </vt:lpstr>
      <vt:lpstr>Réalisation</vt:lpstr>
      <vt:lpstr>Plan d'Action MTN</vt:lpstr>
      <vt:lpstr>Plan d'Action MTN (2)</vt:lpstr>
      <vt:lpstr>Instruction</vt:lpstr>
      <vt:lpstr>Feuil1</vt:lpstr>
      <vt:lpstr>SNA2</vt:lpstr>
      <vt:lpstr>Feuil2</vt:lpstr>
      <vt:lpstr>Feuil2 (3)</vt:lpstr>
      <vt:lpstr>Feuil2 (6)</vt:lpstr>
      <vt:lpstr>Feuil2 (7)</vt:lpstr>
      <vt:lpstr>Feuil2 (4)</vt:lpstr>
      <vt:lpstr>Feuil2 (5)</vt:lpstr>
      <vt:lpstr>Feuil1!Zone_d_impression</vt:lpstr>
      <vt:lpstr>Instruction!Zone_d_impression</vt:lpstr>
      <vt:lpstr>'Plan d''Action MTN'!Zone_d_impression</vt:lpstr>
      <vt:lpstr>'Plan d''Action MTN (2)'!Zone_d_impression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salima_hannachi</dc:creator>
  <cp:lastModifiedBy>sna_methode</cp:lastModifiedBy>
  <cp:lastPrinted>2021-03-08T07:41:21Z</cp:lastPrinted>
  <dcterms:created xsi:type="dcterms:W3CDTF">2020-07-29T12:38:11Z</dcterms:created>
  <dcterms:modified xsi:type="dcterms:W3CDTF">2021-07-08T07:24:28Z</dcterms:modified>
</cp:coreProperties>
</file>