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omments2.xml" ContentType="application/vnd.openxmlformats-officedocument.spreadsheetml.comments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comments3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sna\partage\Partage Qualité\RH\"/>
    </mc:Choice>
  </mc:AlternateContent>
  <xr:revisionPtr revIDLastSave="0" documentId="13_ncr:1_{B68D9E0D-7364-4029-B35A-887F86028A19}" xr6:coauthVersionLast="47" xr6:coauthVersionMax="47" xr10:uidLastSave="{00000000-0000-0000-0000-000000000000}"/>
  <bookViews>
    <workbookView xWindow="-120" yWindow="-120" windowWidth="24240" windowHeight="13140" firstSheet="1" activeTab="3" xr2:uid="{00000000-000D-0000-FFFF-FFFF00000000}"/>
  </bookViews>
  <sheets>
    <sheet name="Réalisation" sheetId="2" state="hidden" r:id="rId1"/>
    <sheet name="TDB-PR12-RH SNA1" sheetId="6" r:id="rId2"/>
    <sheet name="TDB-PR12-RH SNA2" sheetId="8" r:id="rId3"/>
    <sheet name="TDB-PR12-RH " sheetId="7" r:id="rId4"/>
    <sheet name="Plan d'Action RH (2)" sheetId="9" r:id="rId5"/>
    <sheet name="Instruction" sheetId="4" r:id="rId6"/>
  </sheets>
  <externalReferences>
    <externalReference r:id="rId7"/>
    <externalReference r:id="rId8"/>
    <externalReference r:id="rId9"/>
  </externalReferences>
  <definedNames>
    <definedName name="_xlnm._FilterDatabase" localSheetId="4" hidden="1">'Plan d''Action RH (2)'!$A$8:$R$8</definedName>
    <definedName name="LISTE1">'[1]BASE DE SUIVI AC AP (2)'!$BI$24:$BI$31</definedName>
    <definedName name="LISTE2">'[1]BASE DE SUIVI AC AP (2)'!$AF$33:$AF$37</definedName>
    <definedName name="LISTE3">[2]DATA!$C$1:$C$3</definedName>
    <definedName name="_xlnm.Print_Area" localSheetId="5">Instruction!$F$3:$N$11</definedName>
    <definedName name="_xlnm.Print_Area" localSheetId="4">'Plan d''Action RH (2)'!$F$3:$N$12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" i="6" l="1"/>
  <c r="P10" i="6"/>
  <c r="P10" i="7"/>
  <c r="P14" i="7"/>
  <c r="G11" i="8" l="1"/>
  <c r="G9" i="7" l="1"/>
  <c r="D9" i="7"/>
  <c r="J9" i="7"/>
  <c r="M9" i="7"/>
  <c r="G11" i="7"/>
  <c r="M9" i="6"/>
  <c r="D17" i="6" l="1"/>
  <c r="G17" i="6"/>
  <c r="J17" i="6"/>
  <c r="Z74" i="9"/>
  <c r="Y74" i="9"/>
  <c r="Z73" i="9"/>
  <c r="Y73" i="9"/>
  <c r="Z72" i="9"/>
  <c r="Y72" i="9"/>
  <c r="Z71" i="9"/>
  <c r="Y71" i="9"/>
  <c r="Z70" i="9"/>
  <c r="Y70" i="9"/>
  <c r="Z69" i="9"/>
  <c r="Y69" i="9"/>
  <c r="Z68" i="9"/>
  <c r="Y68" i="9"/>
  <c r="Z67" i="9"/>
  <c r="Y67" i="9"/>
  <c r="Z66" i="9"/>
  <c r="Y66" i="9"/>
  <c r="Z65" i="9"/>
  <c r="Y65" i="9"/>
  <c r="Z64" i="9"/>
  <c r="Y64" i="9"/>
  <c r="Z63" i="9"/>
  <c r="Y63" i="9"/>
  <c r="Z62" i="9"/>
  <c r="Y62" i="9"/>
  <c r="Z61" i="9"/>
  <c r="Y61" i="9"/>
  <c r="Z60" i="9"/>
  <c r="Y60" i="9"/>
  <c r="Z59" i="9"/>
  <c r="Y59" i="9"/>
  <c r="Z58" i="9"/>
  <c r="Y58" i="9"/>
  <c r="Z57" i="9"/>
  <c r="Y57" i="9"/>
  <c r="Z56" i="9"/>
  <c r="Y56" i="9"/>
  <c r="Z55" i="9"/>
  <c r="Y55" i="9"/>
  <c r="Z54" i="9"/>
  <c r="Y54" i="9"/>
  <c r="Z53" i="9"/>
  <c r="Y53" i="9"/>
  <c r="Z52" i="9"/>
  <c r="Y52" i="9"/>
  <c r="Z51" i="9"/>
  <c r="Y51" i="9"/>
  <c r="Z50" i="9"/>
  <c r="Y50" i="9"/>
  <c r="Z49" i="9"/>
  <c r="Y49" i="9"/>
  <c r="Z48" i="9"/>
  <c r="Y48" i="9"/>
  <c r="Z47" i="9"/>
  <c r="Y47" i="9"/>
  <c r="Z46" i="9"/>
  <c r="Y46" i="9"/>
  <c r="Z45" i="9"/>
  <c r="Y45" i="9"/>
  <c r="Z44" i="9"/>
  <c r="Y44" i="9"/>
  <c r="Z43" i="9"/>
  <c r="Y43" i="9"/>
  <c r="Z42" i="9"/>
  <c r="Y42" i="9"/>
  <c r="Z41" i="9"/>
  <c r="Y41" i="9"/>
  <c r="Z40" i="9"/>
  <c r="Y40" i="9"/>
  <c r="Z39" i="9"/>
  <c r="Y39" i="9"/>
  <c r="Z38" i="9"/>
  <c r="Y38" i="9"/>
  <c r="Z37" i="9"/>
  <c r="Y37" i="9"/>
  <c r="Z36" i="9"/>
  <c r="Y36" i="9"/>
  <c r="Z35" i="9"/>
  <c r="Y35" i="9"/>
  <c r="Z34" i="9"/>
  <c r="Y34" i="9"/>
  <c r="Z33" i="9"/>
  <c r="Y33" i="9"/>
  <c r="Z32" i="9"/>
  <c r="Y32" i="9"/>
  <c r="Z31" i="9"/>
  <c r="Y31" i="9"/>
  <c r="Z30" i="9"/>
  <c r="Y30" i="9"/>
  <c r="Z29" i="9"/>
  <c r="Y29" i="9"/>
  <c r="Z28" i="9"/>
  <c r="Y28" i="9"/>
  <c r="Z27" i="9"/>
  <c r="Y27" i="9"/>
  <c r="Z26" i="9"/>
  <c r="Y26" i="9"/>
  <c r="Z25" i="9"/>
  <c r="Y25" i="9"/>
  <c r="Z24" i="9"/>
  <c r="Y24" i="9"/>
  <c r="Z23" i="9"/>
  <c r="Y23" i="9"/>
  <c r="Z22" i="9"/>
  <c r="Y22" i="9"/>
  <c r="Z21" i="9"/>
  <c r="Y21" i="9"/>
  <c r="Z20" i="9"/>
  <c r="Y20" i="9"/>
  <c r="Z19" i="9"/>
  <c r="Y19" i="9"/>
  <c r="O19" i="9"/>
  <c r="Z18" i="9"/>
  <c r="Y18" i="9"/>
  <c r="O18" i="9"/>
  <c r="Z17" i="9"/>
  <c r="Y17" i="9"/>
  <c r="O17" i="9"/>
  <c r="Z16" i="9"/>
  <c r="Y16" i="9"/>
  <c r="O16" i="9"/>
  <c r="Z15" i="9"/>
  <c r="Y15" i="9"/>
  <c r="O15" i="9"/>
  <c r="Z14" i="9"/>
  <c r="Y14" i="9"/>
  <c r="O14" i="9"/>
  <c r="Z13" i="9"/>
  <c r="Y13" i="9"/>
  <c r="O13" i="9"/>
  <c r="Z12" i="9"/>
  <c r="Y12" i="9"/>
  <c r="O12" i="9"/>
  <c r="Z11" i="9"/>
  <c r="Y11" i="9"/>
  <c r="O11" i="9"/>
  <c r="Z9" i="9"/>
  <c r="Y9" i="9"/>
  <c r="O9" i="9"/>
  <c r="Y8" i="9" l="1"/>
  <c r="Q4" i="9" s="1"/>
  <c r="Z8" i="9"/>
  <c r="Q3" i="9" s="1"/>
  <c r="Q5" i="9" l="1"/>
  <c r="P16" i="8"/>
  <c r="P14" i="8"/>
  <c r="M11" i="8"/>
  <c r="J11" i="8"/>
  <c r="D11" i="8"/>
  <c r="P10" i="8"/>
  <c r="M9" i="8"/>
  <c r="J9" i="8"/>
  <c r="G9" i="8"/>
  <c r="D9" i="8"/>
  <c r="P8" i="8"/>
  <c r="J11" i="7" l="1"/>
  <c r="D11" i="7"/>
  <c r="M17" i="7"/>
  <c r="J17" i="7"/>
  <c r="G17" i="7"/>
  <c r="D17" i="7"/>
  <c r="P16" i="7"/>
  <c r="M11" i="7"/>
  <c r="P8" i="7"/>
  <c r="M17" i="6"/>
  <c r="P16" i="6"/>
  <c r="P14" i="6" l="1"/>
  <c r="M11" i="6"/>
  <c r="J11" i="6"/>
  <c r="G11" i="6"/>
  <c r="D11" i="6"/>
  <c r="J9" i="6"/>
  <c r="G9" i="6"/>
  <c r="D9" i="6"/>
  <c r="P8" i="6"/>
  <c r="Z76" i="4"/>
  <c r="Y76" i="4"/>
  <c r="Z75" i="4"/>
  <c r="Y75" i="4"/>
  <c r="Z74" i="4"/>
  <c r="Y74" i="4"/>
  <c r="Z73" i="4"/>
  <c r="Y73" i="4"/>
  <c r="Z72" i="4"/>
  <c r="Y72" i="4"/>
  <c r="Z71" i="4"/>
  <c r="Y71" i="4"/>
  <c r="Z70" i="4"/>
  <c r="Y70" i="4"/>
  <c r="Z69" i="4"/>
  <c r="Y69" i="4"/>
  <c r="Z68" i="4"/>
  <c r="Y68" i="4"/>
  <c r="Z67" i="4"/>
  <c r="Y67" i="4"/>
  <c r="Z66" i="4"/>
  <c r="Y66" i="4"/>
  <c r="Z65" i="4"/>
  <c r="Y65" i="4"/>
  <c r="Z64" i="4"/>
  <c r="Y64" i="4"/>
  <c r="Z63" i="4"/>
  <c r="Y63" i="4"/>
  <c r="Z62" i="4"/>
  <c r="Y62" i="4"/>
  <c r="Z61" i="4"/>
  <c r="Y61" i="4"/>
  <c r="Z60" i="4"/>
  <c r="Y60" i="4"/>
  <c r="Z59" i="4"/>
  <c r="Y59" i="4"/>
  <c r="Z58" i="4"/>
  <c r="Y58" i="4"/>
  <c r="Z57" i="4"/>
  <c r="Y57" i="4"/>
  <c r="Z56" i="4"/>
  <c r="Y56" i="4"/>
  <c r="Z55" i="4"/>
  <c r="Y55" i="4"/>
  <c r="Z54" i="4"/>
  <c r="Y54" i="4"/>
  <c r="Z53" i="4"/>
  <c r="Y53" i="4"/>
  <c r="Z52" i="4"/>
  <c r="Y52" i="4"/>
  <c r="Z51" i="4"/>
  <c r="Y51" i="4"/>
  <c r="Z50" i="4"/>
  <c r="Y50" i="4"/>
  <c r="Z49" i="4"/>
  <c r="Y49" i="4"/>
  <c r="Z48" i="4"/>
  <c r="Y48" i="4"/>
  <c r="Z47" i="4"/>
  <c r="Y47" i="4"/>
  <c r="Z46" i="4"/>
  <c r="Y46" i="4"/>
  <c r="Z45" i="4"/>
  <c r="Y45" i="4"/>
  <c r="Z44" i="4"/>
  <c r="Y44" i="4"/>
  <c r="Z43" i="4"/>
  <c r="Y43" i="4"/>
  <c r="Z42" i="4"/>
  <c r="Y42" i="4"/>
  <c r="Z41" i="4"/>
  <c r="Y41" i="4"/>
  <c r="Z40" i="4"/>
  <c r="Y40" i="4"/>
  <c r="Z39" i="4"/>
  <c r="Y39" i="4"/>
  <c r="Z38" i="4"/>
  <c r="Y38" i="4"/>
  <c r="Z37" i="4"/>
  <c r="Y37" i="4"/>
  <c r="Z36" i="4"/>
  <c r="Y36" i="4"/>
  <c r="Z35" i="4"/>
  <c r="Y35" i="4"/>
  <c r="Z34" i="4"/>
  <c r="Y34" i="4"/>
  <c r="Z33" i="4"/>
  <c r="Y33" i="4"/>
  <c r="Z32" i="4"/>
  <c r="Y32" i="4"/>
  <c r="Z31" i="4"/>
  <c r="Y31" i="4"/>
  <c r="Z30" i="4"/>
  <c r="Y30" i="4"/>
  <c r="Z29" i="4"/>
  <c r="Y29" i="4"/>
  <c r="Z28" i="4"/>
  <c r="Y28" i="4"/>
  <c r="Z27" i="4"/>
  <c r="Y27" i="4"/>
  <c r="Z26" i="4"/>
  <c r="Y26" i="4"/>
  <c r="Z25" i="4"/>
  <c r="Y25" i="4"/>
  <c r="Z24" i="4"/>
  <c r="Y24" i="4"/>
  <c r="Z23" i="4"/>
  <c r="Y23" i="4"/>
  <c r="Z22" i="4"/>
  <c r="Y22" i="4"/>
  <c r="Z21" i="4"/>
  <c r="Y21" i="4"/>
  <c r="Z20" i="4"/>
  <c r="Y20" i="4"/>
  <c r="Z19" i="4"/>
  <c r="Y19" i="4"/>
  <c r="Z18" i="4"/>
  <c r="Y18" i="4"/>
  <c r="O18" i="4"/>
  <c r="Z17" i="4"/>
  <c r="Y17" i="4"/>
  <c r="O17" i="4"/>
  <c r="Z16" i="4"/>
  <c r="Y16" i="4"/>
  <c r="O16" i="4"/>
  <c r="Z15" i="4"/>
  <c r="Y15" i="4"/>
  <c r="O15" i="4"/>
  <c r="Z14" i="4"/>
  <c r="Y14" i="4"/>
  <c r="O14" i="4"/>
  <c r="Z13" i="4"/>
  <c r="Y13" i="4"/>
  <c r="O13" i="4"/>
  <c r="Z12" i="4"/>
  <c r="Y12" i="4"/>
  <c r="O12" i="4"/>
  <c r="Z11" i="4"/>
  <c r="Y11" i="4"/>
  <c r="O11" i="4"/>
  <c r="Z10" i="4"/>
  <c r="Y10" i="4"/>
  <c r="O10" i="4"/>
  <c r="Z9" i="4"/>
  <c r="Y9" i="4"/>
  <c r="O9" i="4"/>
  <c r="Y8" i="4" l="1"/>
  <c r="Q4" i="4" s="1"/>
  <c r="Z8" i="4"/>
  <c r="Q3" i="4" s="1"/>
  <c r="Q5" i="4" s="1"/>
  <c r="C2" i="2" l="1"/>
  <c r="C11" i="2" s="1"/>
  <c r="C13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imen_cherif</author>
  </authors>
  <commentList>
    <comment ref="D14" authorId="0" shapeId="0" xr:uid="{C461D9F9-E34E-467A-99CA-FF19E1251FB1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93 AU COURS DU MOIS</t>
        </r>
      </text>
    </comment>
    <comment ref="E14" authorId="0" shapeId="0" xr:uid="{FFA35399-AA64-45B6-BE8C-AA6B5CC5E04C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93 AU COURS DU MOIS
</t>
        </r>
      </text>
    </comment>
    <comment ref="F14" authorId="0" shapeId="0" xr:uid="{EA9380B2-FC57-4F79-ACD4-2FFC65B5A726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92 AU COURS DU MOIS</t>
        </r>
      </text>
    </comment>
    <comment ref="G14" authorId="0" shapeId="0" xr:uid="{55670AAE-CA63-4073-B193-D715AF4E625E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95 AU COURS DU MOIS</t>
        </r>
      </text>
    </comment>
    <comment ref="H14" authorId="0" shapeId="0" xr:uid="{CE4A3595-FD61-4FFE-97FC-BBB41F02B1FA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95 AU COURS DU MOIS</t>
        </r>
      </text>
    </comment>
    <comment ref="I14" authorId="0" shapeId="0" xr:uid="{E806E230-4D47-45DE-97F9-DF0D61CDC430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96 AU COURS DU MOIS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imen_cherif</author>
  </authors>
  <commentList>
    <comment ref="G8" authorId="0" shapeId="0" xr:uid="{2AC21131-16FD-40B8-9124-C8DC6793696A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FIN DE CONTRAT FONDERIE</t>
        </r>
      </text>
    </comment>
    <comment ref="H8" authorId="0" shapeId="0" xr:uid="{04968DC1-6230-4DA7-91BC-18E02DCCAC57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FIN DE CONTRATS FONDERIE</t>
        </r>
      </text>
    </comment>
    <comment ref="D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93 AU COURS DU MOIS</t>
        </r>
      </text>
    </comment>
    <comment ref="E14" authorId="0" shapeId="0" xr:uid="{0F2BB4E3-403E-4C74-9343-F48C84D227E1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93 AU COURS DU MOIS
</t>
        </r>
      </text>
    </comment>
    <comment ref="F14" authorId="0" shapeId="0" xr:uid="{FB6BF57F-8E69-4E1D-BCC0-4AD4EA7D22F4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92 AU COURS DU MOIS</t>
        </r>
      </text>
    </comment>
    <comment ref="G14" authorId="0" shapeId="0" xr:uid="{5A9F5422-FBD1-47F7-98D7-1E763233BF57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93 AU COURS DU MOIS</t>
        </r>
      </text>
    </comment>
    <comment ref="H14" authorId="0" shapeId="0" xr:uid="{72D5630E-9230-41C2-876E-978C273AFFF3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94 AU COURS DU MOIS</t>
        </r>
      </text>
    </comment>
    <comment ref="I14" authorId="0" shapeId="0" xr:uid="{E8482A82-3588-4492-AE1B-C05EF0CC034F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86 AU COUS DU MOIS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imen_cherif</author>
  </authors>
  <commentList>
    <comment ref="H8" authorId="0" shapeId="0" xr:uid="{21602137-DAB7-4FD6-BF7D-C5545FEBB375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FIN DE CONTRATS FONDERIE</t>
        </r>
      </text>
    </comment>
    <comment ref="I8" authorId="0" shapeId="0" xr:uid="{22BF7511-E7E1-469E-A9A0-0863D7FEC4A5}">
      <text>
        <r>
          <rPr>
            <b/>
            <sz val="9"/>
            <color indexed="81"/>
            <rFont val="Tahoma"/>
            <charset val="1"/>
          </rPr>
          <t>imen_cherif:</t>
        </r>
        <r>
          <rPr>
            <sz val="9"/>
            <color indexed="81"/>
            <rFont val="Tahoma"/>
            <charset val="1"/>
          </rPr>
          <t xml:space="preserve">
fin de contrtas</t>
        </r>
      </text>
    </comment>
    <comment ref="D14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200 au cours du mois</t>
        </r>
      </text>
    </comment>
    <comment ref="E14" authorId="0" shapeId="0" xr:uid="{DDC4B5FE-11A2-4C03-B9C6-089A9AF56523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200 AU COURS DU MOIS</t>
        </r>
      </text>
    </comment>
    <comment ref="F14" authorId="0" shapeId="0" xr:uid="{83C3EC55-DE5B-4EFC-8492-40814B5AA133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198 AU COURS DU MOIS</t>
        </r>
      </text>
    </comment>
    <comment ref="G14" authorId="0" shapeId="0" xr:uid="{1689B94F-34E7-42E7-B798-3E5C21F5370A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201 AUCOURS DU MOIS 
</t>
        </r>
      </text>
    </comment>
    <comment ref="H14" authorId="0" shapeId="0" xr:uid="{7E2B27D2-5455-4AD7-ABB3-683004163155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202 AUCOURS DU MOIS 
</t>
        </r>
      </text>
    </comment>
    <comment ref="I14" authorId="0" shapeId="0" xr:uid="{72281226-27C9-49D9-877F-D3E331B2E075}">
      <text>
        <r>
          <rPr>
            <b/>
            <sz val="9"/>
            <color indexed="81"/>
            <rFont val="Tahoma"/>
            <family val="2"/>
          </rPr>
          <t>imen_cherif:</t>
        </r>
        <r>
          <rPr>
            <sz val="9"/>
            <color indexed="81"/>
            <rFont val="Tahoma"/>
            <family val="2"/>
          </rPr>
          <t xml:space="preserve">
195 AU COURS DU MOIS</t>
        </r>
      </text>
    </comment>
  </commentList>
</comments>
</file>

<file path=xl/sharedStrings.xml><?xml version="1.0" encoding="utf-8"?>
<sst xmlns="http://schemas.openxmlformats.org/spreadsheetml/2006/main" count="188" uniqueCount="90">
  <si>
    <t>Indicateurs</t>
  </si>
  <si>
    <t>Cibles</t>
  </si>
  <si>
    <t>Tendance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</si>
  <si>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</si>
  <si>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</si>
  <si>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</si>
  <si>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</si>
  <si>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</si>
  <si>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</si>
  <si>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</si>
  <si>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</si>
  <si>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sept.</t>
  </si>
  <si>
    <t>oct.</t>
  </si>
  <si>
    <t>nov.</t>
  </si>
  <si>
    <t>déc.</t>
  </si>
  <si>
    <t>Tendance à l'amélioration</t>
  </si>
  <si>
    <t>Objectif atteint</t>
  </si>
  <si>
    <t>Teandance stable</t>
  </si>
  <si>
    <t>Objectif non atteint</t>
  </si>
  <si>
    <t>Tendance à la dégradation</t>
  </si>
  <si>
    <t>REEL</t>
  </si>
  <si>
    <t>THEO</t>
  </si>
  <si>
    <t>Mauvais</t>
  </si>
  <si>
    <t>moyen</t>
  </si>
  <si>
    <t>bon</t>
  </si>
  <si>
    <t xml:space="preserve">vide </t>
  </si>
  <si>
    <t>Valeur</t>
  </si>
  <si>
    <t>aiguille</t>
  </si>
  <si>
    <t>restant</t>
  </si>
  <si>
    <t>vide</t>
  </si>
  <si>
    <t>Plan d'actions</t>
  </si>
  <si>
    <t>Update : 2020</t>
  </si>
  <si>
    <t>P =  Plan actions</t>
  </si>
  <si>
    <t xml:space="preserve"> Actions en retard </t>
  </si>
  <si>
    <t xml:space="preserve">PDCA leader : </t>
  </si>
  <si>
    <t>D = Do actions</t>
  </si>
  <si>
    <t>Action réalisée</t>
  </si>
  <si>
    <t xml:space="preserve">Working team :  </t>
  </si>
  <si>
    <t>C = Check actions efficiency</t>
  </si>
  <si>
    <t xml:space="preserve">Taux de réalisation </t>
  </si>
  <si>
    <t xml:space="preserve">A = Pursue improvement </t>
  </si>
  <si>
    <t>n°</t>
  </si>
  <si>
    <t xml:space="preserve">Date d'ouverture </t>
  </si>
  <si>
    <t xml:space="preserve">Unité / Poste de charge /sous processus </t>
  </si>
  <si>
    <t xml:space="preserve">Sources </t>
  </si>
  <si>
    <t xml:space="preserve"> problème</t>
  </si>
  <si>
    <t>analyse</t>
  </si>
  <si>
    <t>Action</t>
  </si>
  <si>
    <t>Pilote</t>
  </si>
  <si>
    <t>Date</t>
  </si>
  <si>
    <t>Type</t>
  </si>
  <si>
    <t>PDCA
Status</t>
  </si>
  <si>
    <t>Progress</t>
  </si>
  <si>
    <t xml:space="preserve">Date de mésure d'éfficacité </t>
  </si>
  <si>
    <t xml:space="preserve">Preuve d'éfficacité </t>
  </si>
  <si>
    <t>Result / Conclusion</t>
  </si>
  <si>
    <t xml:space="preserve">Action corrective </t>
  </si>
  <si>
    <t>Action préventive</t>
  </si>
  <si>
    <t>Action Curative</t>
  </si>
  <si>
    <t xml:space="preserve">Plan d'actions </t>
  </si>
  <si>
    <t>Processus :          Ressources Humaines</t>
  </si>
  <si>
    <t>Résultat</t>
  </si>
  <si>
    <t>I1</t>
  </si>
  <si>
    <t>I2</t>
  </si>
  <si>
    <t>Turn-Over global</t>
  </si>
  <si>
    <t>I3</t>
  </si>
  <si>
    <t xml:space="preserve">Taux d’absentéisme </t>
  </si>
  <si>
    <t>I4</t>
  </si>
  <si>
    <t>Taux de respect du plan de formation</t>
  </si>
  <si>
    <t>Indicateur de suivi</t>
  </si>
  <si>
    <t>Code: PR12F14.01</t>
  </si>
  <si>
    <t>Date de m.à.j : 21/08/2020</t>
  </si>
  <si>
    <t>Pilote :      Cherif Imen</t>
  </si>
  <si>
    <r>
      <t xml:space="preserve">TABLEAU DE BORD PROCESSUS RH </t>
    </r>
    <r>
      <rPr>
        <b/>
        <sz val="12"/>
        <rFont val="Times New Roman"/>
        <family val="1"/>
      </rPr>
      <t>SNA1</t>
    </r>
  </si>
  <si>
    <r>
      <t xml:space="preserve">TABLEAU DE BORD PROCESSUS RH </t>
    </r>
    <r>
      <rPr>
        <b/>
        <sz val="12"/>
        <rFont val="Times New Roman"/>
        <family val="1"/>
      </rPr>
      <t>SNA2</t>
    </r>
  </si>
  <si>
    <t xml:space="preserve">TABLEAU DE BORD PROCESSUS RH </t>
  </si>
  <si>
    <t>Nombre d'effectif inscrit</t>
  </si>
  <si>
    <t>Année : 2021</t>
  </si>
  <si>
    <t>amélioration</t>
  </si>
  <si>
    <t>Imen cherif</t>
  </si>
  <si>
    <t>Réviser les valeurs cibles des indicateurs comme suite:
*diminuer la valeur cible du Turnover à 3% au lieu de 5%
*diminuer la valeur cible de l'absenteisme à 1,5% au lieu de 3%</t>
  </si>
  <si>
    <t xml:space="preserve">les résultas réalisés durant le 2ème et le 3ème trimestre 2020, nous conduisent à réviser les valeurs cibles des indicateurs </t>
  </si>
  <si>
    <t xml:space="preserve">Des mesures ont été prises pour motiver et impliquer le personnel, dans le but de diminuer l'absenteisme et limiter le Turnover:
*Le recrutement de responsables qualifiés, et expérimentés
*Augmentatrion des salaires d'au mois 8% à partir du mois de Juin 2020
*Augmentation de la prime d'assiduité de </t>
  </si>
  <si>
    <t xml:space="preserve">Valeurs cibles des indicateurs </t>
  </si>
  <si>
    <t>-</t>
  </si>
  <si>
    <t>objectifs atteints durant le 1er trimestre 2021</t>
  </si>
  <si>
    <t>Cloturé</t>
  </si>
  <si>
    <t>Update : 2021</t>
  </si>
  <si>
    <t>PDCA leader :  Imen Cherif</t>
  </si>
  <si>
    <t>Working team :  HR 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</si>
</sst>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]_-;\-* #,##0.00\ [$€]_-;_-* &quot;-&quot;??\ [$€]_-;_-@_-"/>
    <numFmt numFmtId="165" formatCode="[$-40C]mmmm\-yy;@"/>
    <numFmt numFmtId="166" formatCode="0.0"/>
    <numFmt numFmtId="167" formatCode="0.0%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32"/>
      <name val="Arial"/>
      <family val="2"/>
    </font>
    <font>
      <b/>
      <sz val="32"/>
      <name val="Arial"/>
      <family val="2"/>
    </font>
    <font>
      <sz val="10"/>
      <color theme="0"/>
      <name val="Arial"/>
      <family val="2"/>
    </font>
    <font>
      <b/>
      <sz val="10"/>
      <color indexed="8"/>
      <name val="Arial"/>
      <family val="2"/>
    </font>
    <font>
      <b/>
      <sz val="11"/>
      <color indexed="9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sz val="10"/>
      <name val="Courier"/>
      <family val="3"/>
      <charset val="178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Swis721 Ex BT"/>
      <family val="2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7F64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9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21" fillId="0" borderId="0"/>
    <xf numFmtId="0" fontId="11" fillId="0" borderId="0"/>
    <xf numFmtId="165" fontId="1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165" fontId="1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165" fontId="22" fillId="0" borderId="0"/>
    <xf numFmtId="165" fontId="1" fillId="0" borderId="0"/>
  </cellStyleXfs>
  <cellXfs count="262">
    <xf numFmtId="0" fontId="0" fillId="0" borderId="0" xfId="0"/>
    <xf numFmtId="0" fontId="2" fillId="0" borderId="0" xfId="0" applyFont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3" fontId="2" fillId="0" borderId="7" xfId="0" applyNumberFormat="1" applyFont="1" applyFill="1" applyBorder="1" applyAlignment="1">
      <alignment vertical="center"/>
    </xf>
    <xf numFmtId="9" fontId="2" fillId="0" borderId="0" xfId="1" applyFont="1" applyFill="1" applyAlignment="1">
      <alignment vertical="center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9" fontId="2" fillId="0" borderId="0" xfId="1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23" xfId="2" applyBorder="1" applyAlignment="1">
      <alignment horizontal="left" vertical="center"/>
    </xf>
    <xf numFmtId="9" fontId="0" fillId="0" borderId="23" xfId="3" applyFont="1" applyBorder="1" applyAlignment="1">
      <alignment horizontal="left" vertical="center"/>
    </xf>
    <xf numFmtId="0" fontId="1" fillId="0" borderId="0" xfId="2"/>
    <xf numFmtId="0" fontId="1" fillId="0" borderId="23" xfId="2" applyBorder="1"/>
    <xf numFmtId="9" fontId="0" fillId="0" borderId="23" xfId="3" applyFont="1" applyBorder="1"/>
    <xf numFmtId="0" fontId="11" fillId="0" borderId="0" xfId="4"/>
    <xf numFmtId="0" fontId="11" fillId="0" borderId="6" xfId="4" applyBorder="1" applyAlignment="1">
      <alignment horizontal="center"/>
    </xf>
    <xf numFmtId="0" fontId="11" fillId="0" borderId="0" xfId="4" applyBorder="1" applyAlignment="1">
      <alignment horizontal="center"/>
    </xf>
    <xf numFmtId="0" fontId="14" fillId="0" borderId="0" xfId="4" applyFont="1" applyBorder="1" applyAlignment="1">
      <alignment horizontal="center" vertical="center"/>
    </xf>
    <xf numFmtId="0" fontId="15" fillId="0" borderId="0" xfId="4" applyFont="1" applyBorder="1" applyAlignment="1">
      <alignment horizontal="center" vertical="center"/>
    </xf>
    <xf numFmtId="0" fontId="11" fillId="0" borderId="0" xfId="4" applyBorder="1"/>
    <xf numFmtId="0" fontId="11" fillId="0" borderId="7" xfId="4" applyBorder="1"/>
    <xf numFmtId="0" fontId="11" fillId="7" borderId="35" xfId="4" applyFill="1" applyBorder="1" applyAlignment="1">
      <alignment wrapText="1"/>
    </xf>
    <xf numFmtId="0" fontId="11" fillId="0" borderId="36" xfId="4" applyBorder="1" applyAlignment="1">
      <alignment wrapText="1"/>
    </xf>
    <xf numFmtId="0" fontId="11" fillId="0" borderId="37" xfId="4" applyBorder="1" applyAlignment="1">
      <alignment wrapText="1"/>
    </xf>
    <xf numFmtId="1" fontId="16" fillId="0" borderId="0" xfId="4" applyNumberFormat="1" applyFont="1" applyBorder="1" applyAlignment="1">
      <alignment horizontal="center"/>
    </xf>
    <xf numFmtId="0" fontId="11" fillId="0" borderId="0" xfId="4" applyFont="1"/>
    <xf numFmtId="0" fontId="11" fillId="7" borderId="39" xfId="4" applyFill="1" applyBorder="1" applyAlignment="1">
      <alignment wrapText="1"/>
    </xf>
    <xf numFmtId="0" fontId="11" fillId="7" borderId="26" xfId="4" applyFill="1" applyBorder="1" applyAlignment="1">
      <alignment wrapText="1"/>
    </xf>
    <xf numFmtId="0" fontId="11" fillId="0" borderId="26" xfId="4" applyBorder="1" applyAlignment="1">
      <alignment wrapText="1"/>
    </xf>
    <xf numFmtId="0" fontId="11" fillId="0" borderId="40" xfId="4" applyBorder="1" applyAlignment="1">
      <alignment wrapText="1"/>
    </xf>
    <xf numFmtId="1" fontId="16" fillId="0" borderId="0" xfId="5" applyNumberFormat="1" applyFont="1" applyBorder="1" applyAlignment="1">
      <alignment horizontal="center"/>
    </xf>
    <xf numFmtId="9" fontId="11" fillId="0" borderId="0" xfId="5" applyFont="1" applyBorder="1" applyAlignment="1">
      <alignment horizontal="center" vertical="center"/>
    </xf>
    <xf numFmtId="0" fontId="11" fillId="7" borderId="44" xfId="4" applyFill="1" applyBorder="1" applyAlignment="1">
      <alignment wrapText="1"/>
    </xf>
    <xf numFmtId="0" fontId="11" fillId="7" borderId="42" xfId="4" applyFill="1" applyBorder="1" applyAlignment="1">
      <alignment wrapText="1"/>
    </xf>
    <xf numFmtId="0" fontId="11" fillId="7" borderId="43" xfId="4" applyFill="1" applyBorder="1" applyAlignment="1">
      <alignment wrapText="1"/>
    </xf>
    <xf numFmtId="0" fontId="11" fillId="0" borderId="6" xfId="4" applyBorder="1"/>
    <xf numFmtId="0" fontId="13" fillId="0" borderId="0" xfId="4" applyFont="1" applyBorder="1" applyAlignment="1">
      <alignment horizontal="left" vertical="center" wrapText="1"/>
    </xf>
    <xf numFmtId="0" fontId="11" fillId="0" borderId="0" xfId="4" applyFont="1" applyBorder="1" applyAlignment="1">
      <alignment horizontal="left" vertical="center" wrapText="1"/>
    </xf>
    <xf numFmtId="0" fontId="11" fillId="0" borderId="0" xfId="4" applyFill="1" applyBorder="1" applyAlignment="1">
      <alignment wrapText="1"/>
    </xf>
    <xf numFmtId="0" fontId="18" fillId="8" borderId="25" xfId="4" applyFont="1" applyFill="1" applyBorder="1" applyAlignment="1">
      <alignment horizontal="center" vertical="center" wrapText="1"/>
    </xf>
    <xf numFmtId="0" fontId="18" fillId="8" borderId="39" xfId="4" applyFont="1" applyFill="1" applyBorder="1" applyAlignment="1">
      <alignment horizontal="center" vertical="center" wrapText="1"/>
    </xf>
    <xf numFmtId="0" fontId="18" fillId="8" borderId="26" xfId="4" applyFont="1" applyFill="1" applyBorder="1" applyAlignment="1">
      <alignment horizontal="center" vertical="center" wrapText="1"/>
    </xf>
    <xf numFmtId="0" fontId="18" fillId="8" borderId="46" xfId="4" applyFont="1" applyFill="1" applyBorder="1" applyAlignment="1">
      <alignment horizontal="center" vertical="center" wrapText="1"/>
    </xf>
    <xf numFmtId="0" fontId="18" fillId="8" borderId="38" xfId="4" applyFont="1" applyFill="1" applyBorder="1" applyAlignment="1">
      <alignment horizontal="center" vertical="center" wrapText="1"/>
    </xf>
    <xf numFmtId="1" fontId="11" fillId="0" borderId="0" xfId="4" applyNumberFormat="1"/>
    <xf numFmtId="0" fontId="13" fillId="0" borderId="22" xfId="4" applyFont="1" applyBorder="1" applyAlignment="1">
      <alignment horizontal="center" vertical="center" wrapText="1"/>
    </xf>
    <xf numFmtId="0" fontId="13" fillId="0" borderId="45" xfId="4" applyFont="1" applyBorder="1" applyAlignment="1">
      <alignment horizontal="center" vertical="center" wrapText="1"/>
    </xf>
    <xf numFmtId="0" fontId="13" fillId="0" borderId="23" xfId="4" applyFont="1" applyBorder="1" applyAlignment="1">
      <alignment horizontal="left" vertical="center" wrapText="1"/>
    </xf>
    <xf numFmtId="0" fontId="11" fillId="0" borderId="23" xfId="4" applyFill="1" applyBorder="1" applyAlignment="1">
      <alignment horizontal="center" vertical="center" wrapText="1"/>
    </xf>
    <xf numFmtId="15" fontId="13" fillId="0" borderId="23" xfId="4" applyNumberFormat="1" applyFont="1" applyFill="1" applyBorder="1" applyAlignment="1">
      <alignment horizontal="center" vertical="center" wrapText="1"/>
    </xf>
    <xf numFmtId="9" fontId="11" fillId="0" borderId="23" xfId="4" applyNumberFormat="1" applyFill="1" applyBorder="1" applyAlignment="1">
      <alignment horizontal="center" vertical="center"/>
    </xf>
    <xf numFmtId="14" fontId="11" fillId="0" borderId="27" xfId="4" applyNumberFormat="1" applyFill="1" applyBorder="1" applyAlignment="1">
      <alignment horizontal="center" vertical="center"/>
    </xf>
    <xf numFmtId="0" fontId="19" fillId="0" borderId="45" xfId="4" applyFont="1" applyFill="1" applyBorder="1" applyAlignment="1">
      <alignment horizontal="center" vertical="center" wrapText="1"/>
    </xf>
    <xf numFmtId="0" fontId="11" fillId="0" borderId="0" xfId="4" applyFill="1"/>
    <xf numFmtId="1" fontId="11" fillId="0" borderId="0" xfId="4" applyNumberFormat="1" applyFill="1"/>
    <xf numFmtId="0" fontId="20" fillId="0" borderId="23" xfId="4" applyFont="1" applyFill="1" applyBorder="1" applyAlignment="1">
      <alignment horizontal="left" vertical="center" wrapText="1"/>
    </xf>
    <xf numFmtId="0" fontId="11" fillId="0" borderId="23" xfId="4" applyFill="1" applyBorder="1" applyAlignment="1">
      <alignment horizontal="center" vertical="center"/>
    </xf>
    <xf numFmtId="0" fontId="20" fillId="0" borderId="0" xfId="4" applyFont="1" applyFill="1" applyBorder="1" applyAlignment="1">
      <alignment horizontal="left" vertical="center" wrapText="1"/>
    </xf>
    <xf numFmtId="0" fontId="20" fillId="0" borderId="23" xfId="4" applyFont="1" applyBorder="1" applyAlignment="1">
      <alignment horizontal="left" vertical="center" wrapText="1"/>
    </xf>
    <xf numFmtId="0" fontId="11" fillId="0" borderId="23" xfId="4" applyBorder="1" applyAlignment="1">
      <alignment horizontal="center" vertical="center" wrapText="1"/>
    </xf>
    <xf numFmtId="14" fontId="13" fillId="0" borderId="23" xfId="4" applyNumberFormat="1" applyFont="1" applyBorder="1" applyAlignment="1">
      <alignment horizontal="center" vertical="center" wrapText="1"/>
    </xf>
    <xf numFmtId="14" fontId="11" fillId="0" borderId="27" xfId="4" applyNumberFormat="1" applyBorder="1" applyAlignment="1">
      <alignment horizontal="center" vertical="center"/>
    </xf>
    <xf numFmtId="0" fontId="11" fillId="0" borderId="23" xfId="4" applyNumberFormat="1" applyBorder="1" applyAlignment="1">
      <alignment horizontal="center" vertical="center"/>
    </xf>
    <xf numFmtId="0" fontId="19" fillId="0" borderId="45" xfId="4" applyFont="1" applyBorder="1" applyAlignment="1">
      <alignment horizontal="center" vertical="center" wrapText="1"/>
    </xf>
    <xf numFmtId="1" fontId="11" fillId="0" borderId="23" xfId="4" applyNumberFormat="1" applyBorder="1" applyAlignment="1">
      <alignment horizontal="center" vertical="center"/>
    </xf>
    <xf numFmtId="0" fontId="13" fillId="0" borderId="23" xfId="4" applyFont="1" applyBorder="1" applyAlignment="1">
      <alignment horizontal="center" vertical="center" wrapText="1"/>
    </xf>
    <xf numFmtId="0" fontId="13" fillId="0" borderId="22" xfId="4" applyFont="1" applyBorder="1" applyAlignment="1">
      <alignment horizontal="left" vertical="center" wrapText="1"/>
    </xf>
    <xf numFmtId="0" fontId="13" fillId="0" borderId="45" xfId="4" applyFont="1" applyBorder="1" applyAlignment="1">
      <alignment horizontal="left" vertical="center" wrapText="1"/>
    </xf>
    <xf numFmtId="0" fontId="11" fillId="0" borderId="0" xfId="4" applyBorder="1" applyAlignment="1">
      <alignment wrapText="1"/>
    </xf>
    <xf numFmtId="0" fontId="13" fillId="0" borderId="41" xfId="4" applyFont="1" applyBorder="1" applyAlignment="1">
      <alignment horizontal="left" vertical="center" wrapText="1"/>
    </xf>
    <xf numFmtId="0" fontId="13" fillId="0" borderId="44" xfId="4" applyFont="1" applyBorder="1" applyAlignment="1">
      <alignment horizontal="left" vertical="center" wrapText="1"/>
    </xf>
    <xf numFmtId="0" fontId="13" fillId="0" borderId="42" xfId="4" applyFont="1" applyBorder="1" applyAlignment="1">
      <alignment horizontal="left" vertical="center" wrapText="1"/>
    </xf>
    <xf numFmtId="0" fontId="11" fillId="0" borderId="23" xfId="4" applyBorder="1" applyAlignment="1">
      <alignment horizontal="left" vertical="center" wrapText="1"/>
    </xf>
    <xf numFmtId="14" fontId="11" fillId="0" borderId="23" xfId="4" applyNumberFormat="1" applyBorder="1" applyAlignment="1">
      <alignment horizontal="center" vertical="center"/>
    </xf>
    <xf numFmtId="1" fontId="11" fillId="0" borderId="23" xfId="4" applyNumberFormat="1" applyBorder="1" applyAlignment="1">
      <alignment horizontal="left" vertical="center"/>
    </xf>
    <xf numFmtId="0" fontId="19" fillId="0" borderId="45" xfId="4" applyFont="1" applyBorder="1" applyAlignment="1">
      <alignment horizontal="left" vertical="center" wrapText="1"/>
    </xf>
    <xf numFmtId="0" fontId="20" fillId="0" borderId="42" xfId="4" applyFont="1" applyBorder="1" applyAlignment="1">
      <alignment horizontal="left" vertical="center" wrapText="1"/>
    </xf>
    <xf numFmtId="0" fontId="11" fillId="0" borderId="42" xfId="4" applyBorder="1" applyAlignment="1">
      <alignment horizontal="left" vertical="center" wrapText="1"/>
    </xf>
    <xf numFmtId="0" fontId="13" fillId="0" borderId="0" xfId="4" applyFont="1"/>
    <xf numFmtId="0" fontId="11" fillId="0" borderId="0" xfId="4" applyAlignment="1">
      <alignment horizontal="center"/>
    </xf>
    <xf numFmtId="0" fontId="16" fillId="3" borderId="0" xfId="4" applyFont="1" applyFill="1"/>
    <xf numFmtId="0" fontId="11" fillId="0" borderId="23" xfId="4" applyFont="1" applyFill="1" applyBorder="1" applyAlignment="1">
      <alignment horizontal="left" vertical="center" wrapText="1"/>
    </xf>
    <xf numFmtId="0" fontId="11" fillId="0" borderId="23" xfId="4" applyFont="1" applyFill="1" applyBorder="1" applyAlignment="1">
      <alignment horizontal="center" vertical="center" wrapText="1"/>
    </xf>
    <xf numFmtId="17" fontId="13" fillId="0" borderId="23" xfId="4" applyNumberFormat="1" applyFont="1" applyFill="1" applyBorder="1" applyAlignment="1">
      <alignment horizontal="center" vertical="center" wrapText="1"/>
    </xf>
    <xf numFmtId="9" fontId="11" fillId="0" borderId="27" xfId="4" applyNumberFormat="1" applyFill="1" applyBorder="1" applyAlignment="1">
      <alignment horizontal="center" vertical="center"/>
    </xf>
    <xf numFmtId="17" fontId="11" fillId="0" borderId="38" xfId="4" applyNumberFormat="1" applyFont="1" applyFill="1" applyBorder="1" applyAlignment="1">
      <alignment horizontal="center" vertical="center"/>
    </xf>
    <xf numFmtId="0" fontId="19" fillId="0" borderId="23" xfId="4" applyFont="1" applyFill="1" applyBorder="1" applyAlignment="1">
      <alignment horizontal="center" vertical="center" wrapText="1"/>
    </xf>
    <xf numFmtId="0" fontId="11" fillId="0" borderId="38" xfId="4" applyFill="1" applyBorder="1" applyAlignment="1">
      <alignment horizontal="center" vertical="center"/>
    </xf>
    <xf numFmtId="9" fontId="11" fillId="0" borderId="23" xfId="4" applyNumberFormat="1" applyBorder="1" applyAlignment="1">
      <alignment horizontal="center" vertical="center"/>
    </xf>
    <xf numFmtId="9" fontId="11" fillId="0" borderId="27" xfId="4" applyNumberFormat="1" applyBorder="1" applyAlignment="1">
      <alignment horizontal="center" vertical="center"/>
    </xf>
    <xf numFmtId="0" fontId="11" fillId="0" borderId="38" xfId="4" applyNumberFormat="1" applyBorder="1" applyAlignment="1">
      <alignment horizontal="center" vertical="center"/>
    </xf>
    <xf numFmtId="0" fontId="19" fillId="0" borderId="23" xfId="4" applyFont="1" applyBorder="1" applyAlignment="1">
      <alignment horizontal="center" vertical="center" wrapText="1"/>
    </xf>
    <xf numFmtId="1" fontId="11" fillId="0" borderId="38" xfId="4" applyNumberFormat="1" applyBorder="1" applyAlignment="1">
      <alignment horizontal="center" vertical="center"/>
    </xf>
    <xf numFmtId="9" fontId="11" fillId="0" borderId="42" xfId="4" applyNumberFormat="1" applyBorder="1" applyAlignment="1">
      <alignment horizontal="center" vertical="center"/>
    </xf>
    <xf numFmtId="9" fontId="11" fillId="0" borderId="48" xfId="4" applyNumberFormat="1" applyBorder="1" applyAlignment="1">
      <alignment horizontal="center" vertical="center"/>
    </xf>
    <xf numFmtId="1" fontId="11" fillId="0" borderId="43" xfId="4" applyNumberFormat="1" applyBorder="1" applyAlignment="1">
      <alignment horizontal="left" vertical="center"/>
    </xf>
    <xf numFmtId="0" fontId="19" fillId="0" borderId="42" xfId="4" applyFont="1" applyBorder="1" applyAlignment="1">
      <alignment horizontal="left" vertical="center" wrapText="1"/>
    </xf>
    <xf numFmtId="0" fontId="16" fillId="0" borderId="0" xfId="4" applyFont="1"/>
    <xf numFmtId="0" fontId="9" fillId="0" borderId="7" xfId="0" applyFont="1" applyBorder="1" applyAlignment="1">
      <alignment vertical="center"/>
    </xf>
    <xf numFmtId="49" fontId="9" fillId="2" borderId="23" xfId="0" applyNumberFormat="1" applyFont="1" applyFill="1" applyBorder="1" applyAlignment="1">
      <alignment horizontal="center" vertical="center" wrapText="1"/>
    </xf>
    <xf numFmtId="49" fontId="9" fillId="2" borderId="38" xfId="0" applyNumberFormat="1" applyFont="1" applyFill="1" applyBorder="1" applyAlignment="1">
      <alignment horizontal="center" vertical="center" wrapText="1"/>
    </xf>
    <xf numFmtId="9" fontId="23" fillId="2" borderId="23" xfId="0" applyNumberFormat="1" applyFont="1" applyFill="1" applyBorder="1" applyAlignment="1">
      <alignment horizontal="center" vertical="center"/>
    </xf>
    <xf numFmtId="9" fontId="2" fillId="3" borderId="23" xfId="1" applyFont="1" applyFill="1" applyBorder="1" applyAlignment="1">
      <alignment horizontal="center" vertical="center"/>
    </xf>
    <xf numFmtId="9" fontId="2" fillId="0" borderId="23" xfId="0" applyNumberFormat="1" applyFont="1" applyFill="1" applyBorder="1" applyAlignment="1">
      <alignment horizontal="center" vertical="center"/>
    </xf>
    <xf numFmtId="9" fontId="2" fillId="9" borderId="23" xfId="0" applyNumberFormat="1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2" xfId="0" applyFont="1" applyFill="1" applyBorder="1" applyAlignment="1">
      <alignment vertical="center"/>
    </xf>
    <xf numFmtId="0" fontId="2" fillId="0" borderId="23" xfId="0" applyFont="1" applyBorder="1" applyAlignment="1">
      <alignment horizontal="left" vertical="center"/>
    </xf>
    <xf numFmtId="0" fontId="10" fillId="10" borderId="23" xfId="0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vertical="center"/>
    </xf>
    <xf numFmtId="0" fontId="2" fillId="0" borderId="42" xfId="0" applyFont="1" applyBorder="1" applyAlignment="1">
      <alignment horizontal="left" vertical="center"/>
    </xf>
    <xf numFmtId="0" fontId="2" fillId="5" borderId="4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9" fontId="5" fillId="0" borderId="0" xfId="0" applyNumberFormat="1" applyFont="1" applyFill="1" applyBorder="1" applyAlignment="1">
      <alignment vertical="center" wrapText="1"/>
    </xf>
    <xf numFmtId="3" fontId="2" fillId="0" borderId="24" xfId="0" applyNumberFormat="1" applyFont="1" applyFill="1" applyBorder="1" applyAlignment="1">
      <alignment vertical="center"/>
    </xf>
    <xf numFmtId="166" fontId="2" fillId="0" borderId="24" xfId="0" applyNumberFormat="1" applyFont="1" applyBorder="1" applyAlignment="1">
      <alignment horizontal="center" vertical="center"/>
    </xf>
    <xf numFmtId="1" fontId="2" fillId="0" borderId="24" xfId="1" applyNumberFormat="1" applyFont="1" applyBorder="1" applyAlignment="1">
      <alignment horizontal="center" vertical="center"/>
    </xf>
    <xf numFmtId="0" fontId="2" fillId="0" borderId="52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" fontId="2" fillId="11" borderId="24" xfId="1" applyNumberFormat="1" applyFont="1" applyFill="1" applyBorder="1" applyAlignment="1">
      <alignment horizontal="center" vertical="center"/>
    </xf>
    <xf numFmtId="3" fontId="2" fillId="11" borderId="24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1" fillId="0" borderId="23" xfId="4" applyBorder="1" applyAlignment="1">
      <alignment horizontal="center" vertical="center" wrapText="1"/>
    </xf>
    <xf numFmtId="0" fontId="13" fillId="0" borderId="0" xfId="4" applyFont="1" applyBorder="1" applyAlignment="1">
      <alignment horizontal="left" vertical="center" wrapText="1"/>
    </xf>
    <xf numFmtId="167" fontId="23" fillId="2" borderId="23" xfId="1" applyNumberFormat="1" applyFont="1" applyFill="1" applyBorder="1" applyAlignment="1">
      <alignment horizontal="center" vertical="center"/>
    </xf>
    <xf numFmtId="167" fontId="2" fillId="3" borderId="23" xfId="1" applyNumberFormat="1" applyFont="1" applyFill="1" applyBorder="1" applyAlignment="1">
      <alignment horizontal="center" vertical="center"/>
    </xf>
    <xf numFmtId="165" fontId="13" fillId="0" borderId="23" xfId="4" applyNumberFormat="1" applyFont="1" applyFill="1" applyBorder="1" applyAlignment="1">
      <alignment horizontal="center" vertical="center" wrapText="1"/>
    </xf>
    <xf numFmtId="17" fontId="11" fillId="0" borderId="23" xfId="4" applyNumberFormat="1" applyFont="1" applyFill="1" applyBorder="1" applyAlignment="1">
      <alignment horizontal="left" vertical="center" wrapText="1"/>
    </xf>
    <xf numFmtId="9" fontId="25" fillId="2" borderId="23" xfId="0" applyNumberFormat="1" applyFont="1" applyFill="1" applyBorder="1" applyAlignment="1">
      <alignment horizontal="center" vertical="center"/>
    </xf>
    <xf numFmtId="9" fontId="8" fillId="3" borderId="23" xfId="1" applyFont="1" applyFill="1" applyBorder="1" applyAlignment="1">
      <alignment horizontal="center" vertical="center"/>
    </xf>
    <xf numFmtId="17" fontId="13" fillId="0" borderId="45" xfId="4" applyNumberFormat="1" applyFont="1" applyBorder="1" applyAlignment="1">
      <alignment horizontal="center" vertical="center" wrapText="1"/>
    </xf>
    <xf numFmtId="165" fontId="13" fillId="0" borderId="27" xfId="4" applyNumberFormat="1" applyFont="1" applyFill="1" applyBorder="1" applyAlignment="1">
      <alignment horizontal="center" vertical="center" wrapText="1"/>
    </xf>
    <xf numFmtId="0" fontId="11" fillId="0" borderId="23" xfId="4" applyBorder="1" applyAlignment="1">
      <alignment horizontal="center" vertical="center" wrapText="1"/>
    </xf>
    <xf numFmtId="9" fontId="2" fillId="11" borderId="23" xfId="0" applyNumberFormat="1" applyFont="1" applyFill="1" applyBorder="1" applyAlignment="1">
      <alignment horizontal="center" vertical="center"/>
    </xf>
    <xf numFmtId="9" fontId="2" fillId="11" borderId="23" xfId="0" quotePrefix="1" applyNumberFormat="1" applyFont="1" applyFill="1" applyBorder="1" applyAlignment="1">
      <alignment horizontal="center" vertical="center"/>
    </xf>
    <xf numFmtId="10" fontId="2" fillId="3" borderId="23" xfId="1" applyNumberFormat="1" applyFont="1" applyFill="1" applyBorder="1" applyAlignment="1">
      <alignment horizontal="center" vertical="center"/>
    </xf>
    <xf numFmtId="167" fontId="8" fillId="3" borderId="23" xfId="1" applyNumberFormat="1" applyFont="1" applyFill="1" applyBorder="1" applyAlignment="1">
      <alignment horizontal="center" vertical="center"/>
    </xf>
    <xf numFmtId="167" fontId="23" fillId="2" borderId="23" xfId="0" applyNumberFormat="1" applyFont="1" applyFill="1" applyBorder="1" applyAlignment="1">
      <alignment horizontal="center" vertical="center"/>
    </xf>
    <xf numFmtId="167" fontId="25" fillId="2" borderId="23" xfId="0" applyNumberFormat="1" applyFont="1" applyFill="1" applyBorder="1" applyAlignment="1">
      <alignment horizontal="center" vertical="center"/>
    </xf>
    <xf numFmtId="0" fontId="13" fillId="0" borderId="23" xfId="4" quotePrefix="1" applyFont="1" applyBorder="1" applyAlignment="1">
      <alignment horizontal="center" vertical="center" wrapText="1"/>
    </xf>
    <xf numFmtId="9" fontId="2" fillId="9" borderId="23" xfId="0" quotePrefix="1" applyNumberFormat="1" applyFont="1" applyFill="1" applyBorder="1" applyAlignment="1">
      <alignment horizontal="center" vertical="center"/>
    </xf>
    <xf numFmtId="10" fontId="23" fillId="2" borderId="2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9" fontId="5" fillId="0" borderId="46" xfId="1" applyFont="1" applyBorder="1" applyAlignment="1">
      <alignment horizontal="center" vertical="center" wrapText="1"/>
    </xf>
    <xf numFmtId="9" fontId="5" fillId="0" borderId="47" xfId="1" applyFont="1" applyBorder="1" applyAlignment="1">
      <alignment horizontal="center" vertical="center" wrapText="1"/>
    </xf>
    <xf numFmtId="167" fontId="2" fillId="0" borderId="23" xfId="0" applyNumberFormat="1" applyFont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9" fontId="9" fillId="0" borderId="23" xfId="0" applyNumberFormat="1" applyFont="1" applyFill="1" applyBorder="1" applyAlignment="1">
      <alignment horizontal="center" vertical="center" wrapText="1"/>
    </xf>
    <xf numFmtId="0" fontId="2" fillId="0" borderId="46" xfId="0" applyNumberFormat="1" applyFont="1" applyFill="1" applyBorder="1" applyAlignment="1">
      <alignment horizontal="center" vertical="center"/>
    </xf>
    <xf numFmtId="0" fontId="2" fillId="0" borderId="47" xfId="0" applyNumberFormat="1" applyFont="1" applyFill="1" applyBorder="1" applyAlignment="1">
      <alignment horizontal="center" vertical="center"/>
    </xf>
    <xf numFmtId="167" fontId="5" fillId="0" borderId="46" xfId="1" applyNumberFormat="1" applyFont="1" applyBorder="1" applyAlignment="1">
      <alignment horizontal="center" vertical="center" wrapText="1"/>
    </xf>
    <xf numFmtId="167" fontId="5" fillId="0" borderId="47" xfId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9" fontId="5" fillId="0" borderId="23" xfId="0" applyNumberFormat="1" applyFont="1" applyFill="1" applyBorder="1" applyAlignment="1">
      <alignment horizontal="center" vertical="center" wrapText="1"/>
    </xf>
    <xf numFmtId="9" fontId="2" fillId="0" borderId="23" xfId="0" applyNumberFormat="1" applyFont="1" applyBorder="1" applyAlignment="1">
      <alignment horizontal="center" vertical="center"/>
    </xf>
    <xf numFmtId="167" fontId="25" fillId="2" borderId="27" xfId="0" applyNumberFormat="1" applyFont="1" applyFill="1" applyBorder="1" applyAlignment="1">
      <alignment horizontal="center" vertical="center"/>
    </xf>
    <xf numFmtId="167" fontId="25" fillId="2" borderId="28" xfId="0" applyNumberFormat="1" applyFont="1" applyFill="1" applyBorder="1" applyAlignment="1">
      <alignment horizontal="center" vertical="center"/>
    </xf>
    <xf numFmtId="167" fontId="25" fillId="2" borderId="45" xfId="0" applyNumberFormat="1" applyFont="1" applyFill="1" applyBorder="1" applyAlignment="1">
      <alignment horizontal="center" vertical="center"/>
    </xf>
    <xf numFmtId="167" fontId="8" fillId="0" borderId="23" xfId="0" applyNumberFormat="1" applyFont="1" applyBorder="1" applyAlignment="1">
      <alignment horizontal="center" vertical="center"/>
    </xf>
    <xf numFmtId="0" fontId="2" fillId="0" borderId="46" xfId="1" applyNumberFormat="1" applyFont="1" applyFill="1" applyBorder="1" applyAlignment="1">
      <alignment horizontal="center" vertical="center"/>
    </xf>
    <xf numFmtId="0" fontId="2" fillId="0" borderId="47" xfId="1" applyNumberFormat="1" applyFont="1" applyFill="1" applyBorder="1" applyAlignment="1">
      <alignment horizontal="center" vertical="center"/>
    </xf>
    <xf numFmtId="9" fontId="16" fillId="0" borderId="6" xfId="4" applyNumberFormat="1" applyFont="1" applyBorder="1" applyAlignment="1">
      <alignment horizontal="center" wrapText="1"/>
    </xf>
    <xf numFmtId="9" fontId="16" fillId="0" borderId="0" xfId="4" applyNumberFormat="1" applyFont="1" applyBorder="1" applyAlignment="1">
      <alignment horizontal="center" wrapText="1"/>
    </xf>
    <xf numFmtId="0" fontId="17" fillId="0" borderId="6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left" vertical="center" wrapText="1"/>
    </xf>
    <xf numFmtId="0" fontId="17" fillId="0" borderId="7" xfId="4" applyFont="1" applyBorder="1" applyAlignment="1">
      <alignment horizontal="left" vertical="center" wrapText="1"/>
    </xf>
    <xf numFmtId="0" fontId="11" fillId="0" borderId="22" xfId="4" applyBorder="1" applyAlignment="1">
      <alignment horizontal="center" vertical="center" wrapText="1"/>
    </xf>
    <xf numFmtId="0" fontId="11" fillId="0" borderId="23" xfId="4" applyBorder="1" applyAlignment="1">
      <alignment horizontal="center" vertical="center" wrapText="1"/>
    </xf>
    <xf numFmtId="0" fontId="11" fillId="0" borderId="38" xfId="4" applyBorder="1" applyAlignment="1">
      <alignment horizontal="center" vertical="center" wrapText="1"/>
    </xf>
    <xf numFmtId="0" fontId="16" fillId="0" borderId="6" xfId="4" applyFont="1" applyBorder="1" applyAlignment="1">
      <alignment horizontal="center"/>
    </xf>
    <xf numFmtId="0" fontId="16" fillId="0" borderId="0" xfId="4" applyFont="1" applyBorder="1" applyAlignment="1">
      <alignment horizontal="center"/>
    </xf>
    <xf numFmtId="0" fontId="11" fillId="0" borderId="29" xfId="4" applyBorder="1" applyAlignment="1">
      <alignment horizontal="center"/>
    </xf>
    <xf numFmtId="0" fontId="11" fillId="0" borderId="30" xfId="4" applyBorder="1" applyAlignment="1">
      <alignment horizontal="center"/>
    </xf>
    <xf numFmtId="0" fontId="11" fillId="0" borderId="31" xfId="4" applyBorder="1" applyAlignment="1">
      <alignment horizontal="center"/>
    </xf>
    <xf numFmtId="0" fontId="12" fillId="6" borderId="29" xfId="4" applyFont="1" applyFill="1" applyBorder="1" applyAlignment="1">
      <alignment horizontal="center" vertical="center" wrapText="1"/>
    </xf>
    <xf numFmtId="0" fontId="12" fillId="6" borderId="30" xfId="4" applyFont="1" applyFill="1" applyBorder="1" applyAlignment="1">
      <alignment horizontal="center" vertical="center" wrapText="1"/>
    </xf>
    <xf numFmtId="0" fontId="12" fillId="6" borderId="31" xfId="4" applyFont="1" applyFill="1" applyBorder="1" applyAlignment="1">
      <alignment horizontal="center" vertical="center" wrapText="1"/>
    </xf>
    <xf numFmtId="0" fontId="13" fillId="6" borderId="29" xfId="4" applyFont="1" applyFill="1" applyBorder="1" applyAlignment="1">
      <alignment horizontal="center" vertical="center" wrapText="1"/>
    </xf>
    <xf numFmtId="0" fontId="13" fillId="6" borderId="30" xfId="4" applyFont="1" applyFill="1" applyBorder="1" applyAlignment="1">
      <alignment horizontal="center" vertical="center" wrapText="1"/>
    </xf>
    <xf numFmtId="0" fontId="13" fillId="6" borderId="31" xfId="4" applyFont="1" applyFill="1" applyBorder="1" applyAlignment="1">
      <alignment horizontal="center" vertical="center" wrapText="1"/>
    </xf>
    <xf numFmtId="0" fontId="13" fillId="0" borderId="6" xfId="4" applyFont="1" applyBorder="1" applyAlignment="1" applyProtection="1">
      <alignment horizontal="left" vertical="center" wrapText="1"/>
      <protection locked="0"/>
    </xf>
    <xf numFmtId="0" fontId="13" fillId="0" borderId="0" xfId="4" applyFont="1" applyBorder="1" applyAlignment="1" applyProtection="1">
      <alignment horizontal="left" vertical="center" wrapText="1"/>
      <protection locked="0"/>
    </xf>
    <xf numFmtId="0" fontId="13" fillId="0" borderId="7" xfId="4" applyFont="1" applyBorder="1" applyAlignment="1" applyProtection="1">
      <alignment horizontal="left" vertical="center" wrapText="1"/>
      <protection locked="0"/>
    </xf>
    <xf numFmtId="0" fontId="11" fillId="0" borderId="32" xfId="4" applyBorder="1" applyAlignment="1">
      <alignment horizontal="center" vertical="center" wrapText="1"/>
    </xf>
    <xf numFmtId="0" fontId="11" fillId="0" borderId="33" xfId="4" applyBorder="1" applyAlignment="1">
      <alignment horizontal="center" vertical="center" wrapText="1"/>
    </xf>
    <xf numFmtId="0" fontId="11" fillId="0" borderId="34" xfId="4" applyBorder="1" applyAlignment="1">
      <alignment horizontal="center" vertical="center" wrapText="1"/>
    </xf>
    <xf numFmtId="0" fontId="16" fillId="0" borderId="6" xfId="4" applyFont="1" applyBorder="1" applyAlignment="1">
      <alignment horizontal="center" wrapText="1"/>
    </xf>
    <xf numFmtId="0" fontId="16" fillId="0" borderId="0" xfId="4" applyFont="1" applyBorder="1" applyAlignment="1">
      <alignment horizontal="center" wrapText="1"/>
    </xf>
    <xf numFmtId="0" fontId="13" fillId="0" borderId="6" xfId="4" applyFont="1" applyBorder="1" applyAlignment="1">
      <alignment horizontal="left" vertical="center" wrapText="1"/>
    </xf>
    <xf numFmtId="0" fontId="13" fillId="0" borderId="0" xfId="4" applyFont="1" applyBorder="1" applyAlignment="1">
      <alignment horizontal="left" vertical="center" wrapText="1"/>
    </xf>
    <xf numFmtId="0" fontId="13" fillId="0" borderId="7" xfId="4" applyFont="1" applyBorder="1" applyAlignment="1">
      <alignment horizontal="left" vertical="center" wrapText="1"/>
    </xf>
    <xf numFmtId="0" fontId="11" fillId="0" borderId="41" xfId="4" applyBorder="1" applyAlignment="1">
      <alignment horizontal="center" vertical="center" wrapText="1"/>
    </xf>
    <xf numFmtId="0" fontId="11" fillId="0" borderId="42" xfId="4" applyBorder="1" applyAlignment="1">
      <alignment horizontal="center" vertical="center" wrapText="1"/>
    </xf>
    <xf numFmtId="0" fontId="11" fillId="0" borderId="43" xfId="4" applyBorder="1" applyAlignment="1">
      <alignment horizontal="center" vertical="center" wrapText="1"/>
    </xf>
    <xf numFmtId="0" fontId="18" fillId="8" borderId="27" xfId="4" applyFont="1" applyFill="1" applyBorder="1" applyAlignment="1">
      <alignment horizontal="center" vertical="center" wrapText="1"/>
    </xf>
    <xf numFmtId="0" fontId="18" fillId="8" borderId="28" xfId="4" applyFont="1" applyFill="1" applyBorder="1" applyAlignment="1">
      <alignment horizontal="center" vertical="center" wrapText="1"/>
    </xf>
    <xf numFmtId="0" fontId="18" fillId="8" borderId="45" xfId="4" applyFont="1" applyFill="1" applyBorder="1" applyAlignment="1">
      <alignment horizontal="center" vertical="center" wrapText="1"/>
    </xf>
  </cellXfs>
  <cellStyles count="29">
    <cellStyle name="Euro" xfId="6" xr:uid="{00000000-0005-0000-0000-000000000000}"/>
    <cellStyle name="Non_definito" xfId="7" xr:uid="{00000000-0005-0000-0000-000001000000}"/>
    <cellStyle name="Normal" xfId="0" builtinId="0"/>
    <cellStyle name="Normal 10" xfId="8" xr:uid="{00000000-0005-0000-0000-000003000000}"/>
    <cellStyle name="Normal 11" xfId="9" xr:uid="{00000000-0005-0000-0000-000004000000}"/>
    <cellStyle name="Normal 12" xfId="10" xr:uid="{00000000-0005-0000-0000-000005000000}"/>
    <cellStyle name="Normal 13" xfId="11" xr:uid="{00000000-0005-0000-0000-000006000000}"/>
    <cellStyle name="Normal 14" xfId="12" xr:uid="{00000000-0005-0000-0000-000007000000}"/>
    <cellStyle name="Normal 15" xfId="13" xr:uid="{00000000-0005-0000-0000-000008000000}"/>
    <cellStyle name="Normal 2" xfId="4" xr:uid="{00000000-0005-0000-0000-000009000000}"/>
    <cellStyle name="Normal 2 2" xfId="14" xr:uid="{00000000-0005-0000-0000-00000A000000}"/>
    <cellStyle name="Normal 2 3" xfId="15" xr:uid="{00000000-0005-0000-0000-00000B000000}"/>
    <cellStyle name="Normal 2 4" xfId="2" xr:uid="{00000000-0005-0000-0000-00000C000000}"/>
    <cellStyle name="Normal 2_Feuil1" xfId="16" xr:uid="{00000000-0005-0000-0000-00000D000000}"/>
    <cellStyle name="Normal 3" xfId="17" xr:uid="{00000000-0005-0000-0000-00000E000000}"/>
    <cellStyle name="Normal 4" xfId="18" xr:uid="{00000000-0005-0000-0000-00000F000000}"/>
    <cellStyle name="Normal 5" xfId="19" xr:uid="{00000000-0005-0000-0000-000010000000}"/>
    <cellStyle name="Normal 5 2" xfId="20" xr:uid="{00000000-0005-0000-0000-000011000000}"/>
    <cellStyle name="Normal 5 3" xfId="21" xr:uid="{00000000-0005-0000-0000-000012000000}"/>
    <cellStyle name="Normal 5_Feuil1" xfId="22" xr:uid="{00000000-0005-0000-0000-000013000000}"/>
    <cellStyle name="Normal 6" xfId="23" xr:uid="{00000000-0005-0000-0000-000014000000}"/>
    <cellStyle name="Normal 7" xfId="24" xr:uid="{00000000-0005-0000-0000-000015000000}"/>
    <cellStyle name="Normal 8" xfId="25" xr:uid="{00000000-0005-0000-0000-000016000000}"/>
    <cellStyle name="Normal 9" xfId="26" xr:uid="{00000000-0005-0000-0000-000017000000}"/>
    <cellStyle name="Normal 9 2" xfId="27" xr:uid="{00000000-0005-0000-0000-000018000000}"/>
    <cellStyle name="Normal 9_Feuil1" xfId="28" xr:uid="{00000000-0005-0000-0000-000019000000}"/>
    <cellStyle name="Pourcentage" xfId="1" builtinId="5"/>
    <cellStyle name="Pourcentage 2" xfId="5" xr:uid="{00000000-0005-0000-0000-00001B000000}"/>
    <cellStyle name="Pourcentage 2 2" xfId="3" xr:uid="{00000000-0005-0000-0000-00001C000000}"/>
  </cellStyles>
  <dxfs count="4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2062364845903696"/>
          <c:y val="0.20759796201945346"/>
          <c:w val="0.42164578484293236"/>
          <c:h val="0.7887256445885659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1BF7-4551-B055-60605C5786E2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1BF7-4551-B055-60605C5786E2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1BF7-4551-B055-60605C5786E2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3-1BF7-4551-B055-60605C5786E2}"/>
              </c:ext>
            </c:extLst>
          </c:dPt>
          <c:cat>
            <c:strRef>
              <c:f>Réalisation!$B$6:$B$9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vide </c:v>
                </c:pt>
              </c:strCache>
            </c:strRef>
          </c:cat>
          <c:val>
            <c:numRef>
              <c:f>Réalisation!$C$6:$C$9</c:f>
              <c:numCache>
                <c:formatCode>0%</c:formatCode>
                <c:ptCount val="4"/>
                <c:pt idx="0">
                  <c:v>0.8</c:v>
                </c:pt>
                <c:pt idx="1">
                  <c:v>0.1</c:v>
                </c:pt>
                <c:pt idx="2">
                  <c:v>0.1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BF7-4551-B055-60605C5786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tx>
            <c:strRef>
              <c:f>Réalisation!$B$11:$B$14</c:f>
              <c:strCache>
                <c:ptCount val="4"/>
                <c:pt idx="0">
                  <c:v>Valeur</c:v>
                </c:pt>
                <c:pt idx="1">
                  <c:v>aiguille</c:v>
                </c:pt>
                <c:pt idx="2">
                  <c:v>restant</c:v>
                </c:pt>
                <c:pt idx="3">
                  <c:v>vide</c:v>
                </c:pt>
              </c:strCache>
            </c:strRef>
          </c:tx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1BF7-4551-B055-60605C5786E2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6-1BF7-4551-B055-60605C5786E2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1BF7-4551-B055-60605C5786E2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8-1BF7-4551-B055-60605C5786E2}"/>
              </c:ext>
            </c:extLst>
          </c:dPt>
          <c:dLbls>
            <c:dLbl>
              <c:idx val="1"/>
              <c:tx>
                <c:strRef>
                  <c:f>Réalisation!$C$11</c:f>
                  <c:strCache>
                    <c:ptCount val="1"/>
                    <c:pt idx="0">
                      <c:v>#VALEUR!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{1617A9AD-1ACB-4340-A52C-E715A0D84FE2}</c15:txfldGUID>
                      <c15:f>Réalisation!$C$11</c15:f>
                      <c15:dlblFieldTableCache>
                        <c:ptCount val="1"/>
                        <c:pt idx="0">
                          <c:v>#VALEUR!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1BF7-4551-B055-60605C5786E2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Réalisation!$C$11:$C$14</c:f>
              <c:numCache>
                <c:formatCode>0%</c:formatCode>
                <c:ptCount val="4"/>
                <c:pt idx="0">
                  <c:v>0</c:v>
                </c:pt>
                <c:pt idx="1">
                  <c:v>1.4999999999999999E-2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BF7-4551-B055-60605C5786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 w="9525" cap="flat" cmpd="sng" algn="ctr">
      <a:noFill/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 sz="1050"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121" l="0.70000000000000062" r="0.70000000000000062" t="0.7500000000000121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I1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'TDB-PR12-RH SNA1'!$D$7:$O$7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SNA1'!$D$8:$O$8</c:f>
              <c:numCache>
                <c:formatCode>0.0%</c:formatCode>
                <c:ptCount val="12"/>
                <c:pt idx="0">
                  <c:v>2.7E-2</c:v>
                </c:pt>
                <c:pt idx="1">
                  <c:v>2.8000000000000001E-2</c:v>
                </c:pt>
                <c:pt idx="2">
                  <c:v>5.0000000000000001E-3</c:v>
                </c:pt>
                <c:pt idx="3">
                  <c:v>1.6E-2</c:v>
                </c:pt>
                <c:pt idx="4">
                  <c:v>2.1999999999999999E-2</c:v>
                </c:pt>
                <c:pt idx="5">
                  <c:v>5.8999999999999997E-2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27-4E26-AFD3-2CCB4BD035FA}"/>
            </c:ext>
          </c:extLst>
        </c:ser>
        <c:ser>
          <c:idx val="1"/>
          <c:order val="1"/>
          <c:marker>
            <c:symbol val="none"/>
          </c:marker>
          <c:cat>
            <c:strRef>
              <c:f>'TDB-PR12-RH SNA1'!$D$7:$O$7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SNA1'!$D$19:$O$19</c:f>
              <c:numCache>
                <c:formatCode>0%</c:formatCode>
                <c:ptCount val="12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27-4E26-AFD3-2CCB4BD035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647424"/>
        <c:axId val="94648960"/>
      </c:lineChart>
      <c:catAx>
        <c:axId val="946474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94648960"/>
        <c:crosses val="autoZero"/>
        <c:auto val="1"/>
        <c:lblAlgn val="ctr"/>
        <c:lblOffset val="100"/>
        <c:noMultiLvlLbl val="0"/>
      </c:catAx>
      <c:valAx>
        <c:axId val="94648960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crossAx val="9464742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I2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'TDB-PR12-RH SNA1'!$D$7:$O$7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SNA1'!$D$10:$O$10</c:f>
              <c:numCache>
                <c:formatCode>0.0%</c:formatCode>
                <c:ptCount val="12"/>
                <c:pt idx="0">
                  <c:v>4.0000000000000001E-3</c:v>
                </c:pt>
                <c:pt idx="1">
                  <c:v>6.9999999999999999E-4</c:v>
                </c:pt>
                <c:pt idx="2">
                  <c:v>1E-3</c:v>
                </c:pt>
                <c:pt idx="3">
                  <c:v>2E-3</c:v>
                </c:pt>
                <c:pt idx="4">
                  <c:v>6.0000000000000001E-3</c:v>
                </c:pt>
                <c:pt idx="5" formatCode="0.00%">
                  <c:v>8.5000000000000006E-3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9B-4431-8243-99397D8B4435}"/>
            </c:ext>
          </c:extLst>
        </c:ser>
        <c:ser>
          <c:idx val="1"/>
          <c:order val="1"/>
          <c:marker>
            <c:symbol val="none"/>
          </c:marker>
          <c:cat>
            <c:strRef>
              <c:f>'TDB-PR12-RH SNA1'!$D$7:$O$7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SNA1'!$D$18:$O$18</c:f>
              <c:numCache>
                <c:formatCode>0%</c:formatCode>
                <c:ptCount val="12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9B-4431-8243-99397D8B4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665344"/>
        <c:axId val="94675328"/>
      </c:lineChart>
      <c:catAx>
        <c:axId val="946653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94675328"/>
        <c:crosses val="autoZero"/>
        <c:auto val="1"/>
        <c:lblAlgn val="ctr"/>
        <c:lblOffset val="100"/>
        <c:noMultiLvlLbl val="0"/>
      </c:catAx>
      <c:valAx>
        <c:axId val="94675328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crossAx val="9466534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I4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'TDB-PR12-RH SNA1'!$D$7:$O$7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SNA1'!$D$16:$O$16</c:f>
              <c:numCache>
                <c:formatCode>0%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39-4A19-B932-564E3FD9F61A}"/>
            </c:ext>
          </c:extLst>
        </c:ser>
        <c:ser>
          <c:idx val="1"/>
          <c:order val="1"/>
          <c:marker>
            <c:symbol val="none"/>
          </c:marker>
          <c:cat>
            <c:strRef>
              <c:f>'TDB-PR12-RH SNA1'!$D$7:$O$7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SNA1'!$D$20:$O$20</c:f>
              <c:numCache>
                <c:formatCode>0%</c:formatCode>
                <c:ptCount val="1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39-4A19-B932-564E3FD9F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224192"/>
        <c:axId val="95225728"/>
      </c:lineChart>
      <c:catAx>
        <c:axId val="952241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95225728"/>
        <c:crosses val="autoZero"/>
        <c:auto val="1"/>
        <c:lblAlgn val="ctr"/>
        <c:lblOffset val="100"/>
        <c:noMultiLvlLbl val="0"/>
      </c:catAx>
      <c:valAx>
        <c:axId val="95225728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9522419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I1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'TDB-PR12-RH SNA2'!$D$7:$O$7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SNA2'!$D$8:$O$8</c:f>
              <c:numCache>
                <c:formatCode>0.0%</c:formatCode>
                <c:ptCount val="12"/>
                <c:pt idx="0">
                  <c:v>3.4000000000000002E-2</c:v>
                </c:pt>
                <c:pt idx="1">
                  <c:v>2.1999999999999999E-2</c:v>
                </c:pt>
                <c:pt idx="2">
                  <c:v>1.7000000000000001E-2</c:v>
                </c:pt>
                <c:pt idx="3">
                  <c:v>3.7999999999999999E-2</c:v>
                </c:pt>
                <c:pt idx="4">
                  <c:v>6.7000000000000004E-2</c:v>
                </c:pt>
                <c:pt idx="5">
                  <c:v>4.1000000000000002E-2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82-4FB4-8715-D2497870ECBD}"/>
            </c:ext>
          </c:extLst>
        </c:ser>
        <c:ser>
          <c:idx val="1"/>
          <c:order val="1"/>
          <c:marker>
            <c:symbol val="none"/>
          </c:marker>
          <c:cat>
            <c:strRef>
              <c:f>'TDB-PR12-RH SNA2'!$D$7:$O$7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SNA2'!$D$19:$O$19</c:f>
              <c:numCache>
                <c:formatCode>0%</c:formatCode>
                <c:ptCount val="12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82-4FB4-8715-D2497870EC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460352"/>
        <c:axId val="95589120"/>
      </c:lineChart>
      <c:catAx>
        <c:axId val="954603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95589120"/>
        <c:crosses val="autoZero"/>
        <c:auto val="1"/>
        <c:lblAlgn val="ctr"/>
        <c:lblOffset val="100"/>
        <c:noMultiLvlLbl val="0"/>
      </c:catAx>
      <c:valAx>
        <c:axId val="95589120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crossAx val="9546035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I2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'TDB-PR12-RH SNA2'!$D$7:$O$7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SNA2'!$D$10:$O$10</c:f>
              <c:numCache>
                <c:formatCode>0.0%</c:formatCode>
                <c:ptCount val="12"/>
                <c:pt idx="0">
                  <c:v>3.0000000000000001E-3</c:v>
                </c:pt>
                <c:pt idx="1">
                  <c:v>8.9999999999999993E-3</c:v>
                </c:pt>
                <c:pt idx="2">
                  <c:v>4.0000000000000001E-3</c:v>
                </c:pt>
                <c:pt idx="3">
                  <c:v>1.0999999999999999E-2</c:v>
                </c:pt>
                <c:pt idx="4">
                  <c:v>7.0000000000000001E-3</c:v>
                </c:pt>
                <c:pt idx="5">
                  <c:v>5.4999999999999997E-3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91-4CF4-8F5E-1EB9FBBD1A73}"/>
            </c:ext>
          </c:extLst>
        </c:ser>
        <c:ser>
          <c:idx val="1"/>
          <c:order val="1"/>
          <c:marker>
            <c:symbol val="none"/>
          </c:marker>
          <c:cat>
            <c:strRef>
              <c:f>'TDB-PR12-RH SNA2'!$D$7:$O$7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SNA2'!$D$18:$O$18</c:f>
              <c:numCache>
                <c:formatCode>0%</c:formatCode>
                <c:ptCount val="12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91-4CF4-8F5E-1EB9FBBD1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601408"/>
        <c:axId val="95602944"/>
      </c:lineChart>
      <c:catAx>
        <c:axId val="956014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95602944"/>
        <c:crosses val="autoZero"/>
        <c:auto val="1"/>
        <c:lblAlgn val="ctr"/>
        <c:lblOffset val="100"/>
        <c:noMultiLvlLbl val="0"/>
      </c:catAx>
      <c:valAx>
        <c:axId val="95602944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crossAx val="9560140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I4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'TDB-PR12-RH SNA2'!$D$7:$O$7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SNA2'!$D$16:$O$16</c:f>
              <c:numCache>
                <c:formatCode>0%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38-4D0E-B538-E96A69F57477}"/>
            </c:ext>
          </c:extLst>
        </c:ser>
        <c:ser>
          <c:idx val="1"/>
          <c:order val="1"/>
          <c:marker>
            <c:symbol val="none"/>
          </c:marker>
          <c:cat>
            <c:strRef>
              <c:f>'TDB-PR12-RH SNA2'!$D$7:$O$7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SNA2'!$D$20:$O$20</c:f>
              <c:numCache>
                <c:formatCode>0%</c:formatCode>
                <c:ptCount val="1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38-4D0E-B538-E96A69F574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6016640"/>
        <c:axId val="96030720"/>
      </c:lineChart>
      <c:catAx>
        <c:axId val="960166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96030720"/>
        <c:crosses val="autoZero"/>
        <c:auto val="1"/>
        <c:lblAlgn val="ctr"/>
        <c:lblOffset val="100"/>
        <c:noMultiLvlLbl val="0"/>
      </c:catAx>
      <c:valAx>
        <c:axId val="96030720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9601664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I1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'TDB-PR12-RH 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'!$D$8:$O$8</c:f>
              <c:numCache>
                <c:formatCode>0.0%</c:formatCode>
                <c:ptCount val="12"/>
                <c:pt idx="0">
                  <c:v>2.8000000000000001E-2</c:v>
                </c:pt>
                <c:pt idx="1">
                  <c:v>2.3E-2</c:v>
                </c:pt>
                <c:pt idx="2">
                  <c:v>1.0999999999999999E-2</c:v>
                </c:pt>
                <c:pt idx="3">
                  <c:v>2.5000000000000001E-2</c:v>
                </c:pt>
                <c:pt idx="4">
                  <c:v>4.1000000000000002E-2</c:v>
                </c:pt>
                <c:pt idx="5">
                  <c:v>4.7E-2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03-4E0C-B82F-69FEEBD4AD7D}"/>
            </c:ext>
          </c:extLst>
        </c:ser>
        <c:ser>
          <c:idx val="1"/>
          <c:order val="1"/>
          <c:marker>
            <c:symbol val="none"/>
          </c:marker>
          <c:cat>
            <c:strRef>
              <c:f>'TDB-PR12-RH 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'!$D$19:$O$19</c:f>
              <c:numCache>
                <c:formatCode>0%</c:formatCode>
                <c:ptCount val="12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03-4E0C-B82F-69FEEBD4A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865152"/>
        <c:axId val="100866688"/>
      </c:lineChart>
      <c:catAx>
        <c:axId val="1008651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00866688"/>
        <c:crosses val="autoZero"/>
        <c:auto val="1"/>
        <c:lblAlgn val="ctr"/>
        <c:lblOffset val="100"/>
        <c:noMultiLvlLbl val="0"/>
      </c:catAx>
      <c:valAx>
        <c:axId val="100866688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crossAx val="10086515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I2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'TDB-PR12-RH 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'!$D$10:$O$10</c:f>
              <c:numCache>
                <c:formatCode>0.0%</c:formatCode>
                <c:ptCount val="12"/>
                <c:pt idx="0">
                  <c:v>3.8999999999999998E-3</c:v>
                </c:pt>
                <c:pt idx="1">
                  <c:v>4.7999999999999996E-3</c:v>
                </c:pt>
                <c:pt idx="2">
                  <c:v>2.5000000000000001E-3</c:v>
                </c:pt>
                <c:pt idx="3">
                  <c:v>7.0000000000000001E-3</c:v>
                </c:pt>
                <c:pt idx="4">
                  <c:v>6.0000000000000001E-3</c:v>
                </c:pt>
                <c:pt idx="5">
                  <c:v>7.0000000000000001E-3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67-48BD-A27D-9C18B3ED800E}"/>
            </c:ext>
          </c:extLst>
        </c:ser>
        <c:ser>
          <c:idx val="1"/>
          <c:order val="1"/>
          <c:marker>
            <c:symbol val="none"/>
          </c:marker>
          <c:cat>
            <c:strRef>
              <c:f>'TDB-PR12-RH 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'!$D$18:$O$18</c:f>
              <c:numCache>
                <c:formatCode>0%</c:formatCode>
                <c:ptCount val="12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67-48BD-A27D-9C18B3ED80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907648"/>
        <c:axId val="100917632"/>
      </c:lineChart>
      <c:catAx>
        <c:axId val="1009076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00917632"/>
        <c:crosses val="autoZero"/>
        <c:auto val="1"/>
        <c:lblAlgn val="ctr"/>
        <c:lblOffset val="100"/>
        <c:noMultiLvlLbl val="0"/>
      </c:catAx>
      <c:valAx>
        <c:axId val="100917632"/>
        <c:scaling>
          <c:orientation val="minMax"/>
        </c:scaling>
        <c:delete val="0"/>
        <c:axPos val="l"/>
        <c:majorGridlines/>
        <c:numFmt formatCode="0.0%" sourceLinked="1"/>
        <c:majorTickMark val="none"/>
        <c:minorTickMark val="none"/>
        <c:tickLblPos val="nextTo"/>
        <c:crossAx val="10090764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I4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'TDB-PR12-RH 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'!$D$16:$O$16</c:f>
              <c:numCache>
                <c:formatCode>0%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F5-453C-A198-042526F78B93}"/>
            </c:ext>
          </c:extLst>
        </c:ser>
        <c:ser>
          <c:idx val="1"/>
          <c:order val="1"/>
          <c:marker>
            <c:symbol val="none"/>
          </c:marker>
          <c:cat>
            <c:strRef>
              <c:f>'TDB-PR12-RH 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'TDB-PR12-RH '!$D$20:$O$20</c:f>
              <c:numCache>
                <c:formatCode>0%</c:formatCode>
                <c:ptCount val="1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F5-453C-A198-042526F78B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007744"/>
        <c:axId val="101009280"/>
      </c:lineChart>
      <c:catAx>
        <c:axId val="1010077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01009280"/>
        <c:crosses val="autoZero"/>
        <c:auto val="1"/>
        <c:lblAlgn val="ctr"/>
        <c:lblOffset val="100"/>
        <c:noMultiLvlLbl val="0"/>
      </c:catAx>
      <c:valAx>
        <c:axId val="101009280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10100774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2062364845903696"/>
          <c:y val="0.20759796201945346"/>
          <c:w val="0.42164578484293236"/>
          <c:h val="0.78872564458856675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1BF7-4551-B055-60605C5786E2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1BF7-4551-B055-60605C5786E2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1BF7-4551-B055-60605C5786E2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3-1BF7-4551-B055-60605C5786E2}"/>
              </c:ext>
            </c:extLst>
          </c:dPt>
          <c:cat>
            <c:strRef>
              <c:f>[3]Réalisation!$B$6:$B$9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vide </c:v>
                </c:pt>
              </c:strCache>
            </c:strRef>
          </c:cat>
          <c:val>
            <c:numRef>
              <c:f>[3]Réalisation!$C$6:$C$9</c:f>
              <c:numCache>
                <c:formatCode>General</c:formatCode>
                <c:ptCount val="4"/>
                <c:pt idx="0">
                  <c:v>0.8</c:v>
                </c:pt>
                <c:pt idx="1">
                  <c:v>0.1</c:v>
                </c:pt>
                <c:pt idx="2">
                  <c:v>0.1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BF7-4551-B055-60605C5786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tx>
            <c:strRef>
              <c:f>[3]Réalisation!$B$11:$B$14</c:f>
              <c:strCache>
                <c:ptCount val="1"/>
                <c:pt idx="0">
                  <c:v>Valeur aiguille restant vide</c:v>
                </c:pt>
              </c:strCache>
            </c:strRef>
          </c:tx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1BF7-4551-B055-60605C5786E2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6-1BF7-4551-B055-60605C5786E2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1BF7-4551-B055-60605C5786E2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8-1BF7-4551-B055-60605C5786E2}"/>
              </c:ext>
            </c:extLst>
          </c:dPt>
          <c:dLbls>
            <c:dLbl>
              <c:idx val="1"/>
              <c:tx>
                <c:strRef>
                  <c:f>[3]Réalisation!$C$11</c:f>
                  <c:strCache>
                    <c:ptCount val="1"/>
                    <c:pt idx="0">
                      <c:v>1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{ABD0DBEC-0436-42E7-9F93-C544FBF2C173}</c15:txfldGUID>
                      <c15:f>[3]Réalisation!$C$11</c15:f>
                      <c15:dlblFieldTableCache>
                        <c:ptCount val="1"/>
                        <c:pt idx="0">
                          <c:v>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1BF7-4551-B055-60605C5786E2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[3]Réalisation!$C$11:$C$14</c:f>
              <c:numCache>
                <c:formatCode>General</c:formatCode>
                <c:ptCount val="4"/>
                <c:pt idx="0">
                  <c:v>1</c:v>
                </c:pt>
                <c:pt idx="1">
                  <c:v>1.4999999999999999E-2</c:v>
                </c:pt>
                <c:pt idx="2">
                  <c:v>-1.4999999999999902E-2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BF7-4551-B055-60605C5786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 sz="1050"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1255" l="0.70000000000000062" r="0.70000000000000062" t="0.75000000000001255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2</xdr:row>
      <xdr:rowOff>19049</xdr:rowOff>
    </xdr:from>
    <xdr:to>
      <xdr:col>9</xdr:col>
      <xdr:colOff>0</xdr:colOff>
      <xdr:row>4</xdr:row>
      <xdr:rowOff>104774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28975" y="400049"/>
          <a:ext cx="3733800" cy="46672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409574</xdr:colOff>
      <xdr:row>2</xdr:row>
      <xdr:rowOff>57150</xdr:rowOff>
    </xdr:from>
    <xdr:to>
      <xdr:col>10</xdr:col>
      <xdr:colOff>333375</xdr:colOff>
      <xdr:row>16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0.13774</cdr:x>
      <cdr:y>0.03803</cdr:y>
    </cdr:from>
    <cdr:to>
      <cdr:x>0.78925</cdr:x>
      <cdr:y>0.18076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695327" y="108308"/>
          <a:ext cx="3289006" cy="4064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/>
            <a:t>Taux</a:t>
          </a:r>
          <a:r>
            <a:rPr lang="fr-FR" sz="1400" baseline="0"/>
            <a:t> de réalisation des Actions</a:t>
          </a:r>
          <a:endParaRPr lang="fr-FR" sz="14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47</xdr:row>
      <xdr:rowOff>57150</xdr:rowOff>
    </xdr:from>
    <xdr:to>
      <xdr:col>11</xdr:col>
      <xdr:colOff>295275</xdr:colOff>
      <xdr:row>47</xdr:row>
      <xdr:rowOff>104775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562725" y="9353550"/>
          <a:ext cx="95250" cy="47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228601</xdr:colOff>
      <xdr:row>46</xdr:row>
      <xdr:rowOff>38099</xdr:rowOff>
    </xdr:from>
    <xdr:to>
      <xdr:col>11</xdr:col>
      <xdr:colOff>274320</xdr:colOff>
      <xdr:row>46</xdr:row>
      <xdr:rowOff>133346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rot="16200000">
          <a:off x="6566537" y="9168763"/>
          <a:ext cx="95247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226695</xdr:colOff>
      <xdr:row>48</xdr:row>
      <xdr:rowOff>38098</xdr:rowOff>
    </xdr:from>
    <xdr:to>
      <xdr:col>11</xdr:col>
      <xdr:colOff>285752</xdr:colOff>
      <xdr:row>48</xdr:row>
      <xdr:rowOff>133352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rot="16200000" flipH="1" flipV="1">
          <a:off x="6571297" y="9533571"/>
          <a:ext cx="95254" cy="5905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361950</xdr:colOff>
      <xdr:row>21</xdr:row>
      <xdr:rowOff>123825</xdr:rowOff>
    </xdr:from>
    <xdr:to>
      <xdr:col>14</xdr:col>
      <xdr:colOff>238125</xdr:colOff>
      <xdr:row>30</xdr:row>
      <xdr:rowOff>285749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</xdr:colOff>
      <xdr:row>31</xdr:row>
      <xdr:rowOff>28574</xdr:rowOff>
    </xdr:from>
    <xdr:to>
      <xdr:col>6</xdr:col>
      <xdr:colOff>314325</xdr:colOff>
      <xdr:row>44</xdr:row>
      <xdr:rowOff>161925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428625</xdr:colOff>
      <xdr:row>31</xdr:row>
      <xdr:rowOff>0</xdr:rowOff>
    </xdr:from>
    <xdr:to>
      <xdr:col>15</xdr:col>
      <xdr:colOff>514350</xdr:colOff>
      <xdr:row>44</xdr:row>
      <xdr:rowOff>142875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38100</xdr:rowOff>
        </xdr:from>
        <xdr:to>
          <xdr:col>0</xdr:col>
          <xdr:colOff>571500</xdr:colOff>
          <xdr:row>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46</xdr:row>
          <xdr:rowOff>0</xdr:rowOff>
        </xdr:from>
        <xdr:to>
          <xdr:col>0</xdr:col>
          <xdr:colOff>571500</xdr:colOff>
          <xdr:row>46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47</xdr:row>
      <xdr:rowOff>57150</xdr:rowOff>
    </xdr:from>
    <xdr:to>
      <xdr:col>11</xdr:col>
      <xdr:colOff>295275</xdr:colOff>
      <xdr:row>47</xdr:row>
      <xdr:rowOff>104775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867525" y="9591675"/>
          <a:ext cx="95250" cy="47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228601</xdr:colOff>
      <xdr:row>46</xdr:row>
      <xdr:rowOff>38099</xdr:rowOff>
    </xdr:from>
    <xdr:to>
      <xdr:col>11</xdr:col>
      <xdr:colOff>274320</xdr:colOff>
      <xdr:row>46</xdr:row>
      <xdr:rowOff>133346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 rot="16200000">
          <a:off x="6871337" y="9406888"/>
          <a:ext cx="95247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226695</xdr:colOff>
      <xdr:row>48</xdr:row>
      <xdr:rowOff>38098</xdr:rowOff>
    </xdr:from>
    <xdr:to>
      <xdr:col>11</xdr:col>
      <xdr:colOff>285752</xdr:colOff>
      <xdr:row>48</xdr:row>
      <xdr:rowOff>133352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 rot="16200000" flipH="1" flipV="1">
          <a:off x="6876097" y="9771696"/>
          <a:ext cx="95254" cy="5905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361950</xdr:colOff>
      <xdr:row>21</xdr:row>
      <xdr:rowOff>123825</xdr:rowOff>
    </xdr:from>
    <xdr:to>
      <xdr:col>14</xdr:col>
      <xdr:colOff>238125</xdr:colOff>
      <xdr:row>30</xdr:row>
      <xdr:rowOff>285749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</xdr:colOff>
      <xdr:row>31</xdr:row>
      <xdr:rowOff>28574</xdr:rowOff>
    </xdr:from>
    <xdr:to>
      <xdr:col>6</xdr:col>
      <xdr:colOff>314325</xdr:colOff>
      <xdr:row>44</xdr:row>
      <xdr:rowOff>161925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428625</xdr:colOff>
      <xdr:row>31</xdr:row>
      <xdr:rowOff>0</xdr:rowOff>
    </xdr:from>
    <xdr:to>
      <xdr:col>15</xdr:col>
      <xdr:colOff>514350</xdr:colOff>
      <xdr:row>44</xdr:row>
      <xdr:rowOff>142875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38100</xdr:rowOff>
        </xdr:from>
        <xdr:to>
          <xdr:col>0</xdr:col>
          <xdr:colOff>571500</xdr:colOff>
          <xdr:row>2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46</xdr:row>
          <xdr:rowOff>0</xdr:rowOff>
        </xdr:from>
        <xdr:to>
          <xdr:col>0</xdr:col>
          <xdr:colOff>571500</xdr:colOff>
          <xdr:row>46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47</xdr:row>
      <xdr:rowOff>57150</xdr:rowOff>
    </xdr:from>
    <xdr:to>
      <xdr:col>11</xdr:col>
      <xdr:colOff>295275</xdr:colOff>
      <xdr:row>47</xdr:row>
      <xdr:rowOff>104775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6867525" y="9591675"/>
          <a:ext cx="95250" cy="47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228601</xdr:colOff>
      <xdr:row>46</xdr:row>
      <xdr:rowOff>38099</xdr:rowOff>
    </xdr:from>
    <xdr:to>
      <xdr:col>11</xdr:col>
      <xdr:colOff>274320</xdr:colOff>
      <xdr:row>46</xdr:row>
      <xdr:rowOff>133346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rot="16200000">
          <a:off x="6871337" y="9406888"/>
          <a:ext cx="95247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226695</xdr:colOff>
      <xdr:row>48</xdr:row>
      <xdr:rowOff>38098</xdr:rowOff>
    </xdr:from>
    <xdr:to>
      <xdr:col>11</xdr:col>
      <xdr:colOff>285752</xdr:colOff>
      <xdr:row>48</xdr:row>
      <xdr:rowOff>133352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 rot="16200000" flipH="1" flipV="1">
          <a:off x="6876097" y="9771696"/>
          <a:ext cx="95254" cy="5905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342900</xdr:colOff>
      <xdr:row>21</xdr:row>
      <xdr:rowOff>95250</xdr:rowOff>
    </xdr:from>
    <xdr:to>
      <xdr:col>14</xdr:col>
      <xdr:colOff>219075</xdr:colOff>
      <xdr:row>30</xdr:row>
      <xdr:rowOff>257174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</xdr:colOff>
      <xdr:row>31</xdr:row>
      <xdr:rowOff>28574</xdr:rowOff>
    </xdr:from>
    <xdr:to>
      <xdr:col>6</xdr:col>
      <xdr:colOff>314325</xdr:colOff>
      <xdr:row>44</xdr:row>
      <xdr:rowOff>161925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428625</xdr:colOff>
      <xdr:row>31</xdr:row>
      <xdr:rowOff>0</xdr:rowOff>
    </xdr:from>
    <xdr:to>
      <xdr:col>15</xdr:col>
      <xdr:colOff>514350</xdr:colOff>
      <xdr:row>44</xdr:row>
      <xdr:rowOff>142875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38100</xdr:rowOff>
        </xdr:from>
        <xdr:to>
          <xdr:col>0</xdr:col>
          <xdr:colOff>571500</xdr:colOff>
          <xdr:row>2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46</xdr:row>
          <xdr:rowOff>0</xdr:rowOff>
        </xdr:from>
        <xdr:to>
          <xdr:col>0</xdr:col>
          <xdr:colOff>571500</xdr:colOff>
          <xdr:row>46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0</xdr:row>
      <xdr:rowOff>35719</xdr:rowOff>
    </xdr:from>
    <xdr:to>
      <xdr:col>3</xdr:col>
      <xdr:colOff>1550195</xdr:colOff>
      <xdr:row>0</xdr:row>
      <xdr:rowOff>821532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35719"/>
          <a:ext cx="3990976" cy="785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15</xdr:col>
      <xdr:colOff>726281</xdr:colOff>
      <xdr:row>0</xdr:row>
      <xdr:rowOff>35718</xdr:rowOff>
    </xdr:from>
    <xdr:to>
      <xdr:col>17</xdr:col>
      <xdr:colOff>15346</xdr:colOff>
      <xdr:row>0</xdr:row>
      <xdr:rowOff>584992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099756" y="35718"/>
          <a:ext cx="1803665" cy="549274"/>
        </a:xfrm>
        <a:prstGeom prst="roundRect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US" sz="1600" b="1" cap="none" spc="0">
              <a:ln w="11430"/>
              <a:solidFill>
                <a:srgbClr val="00206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ea typeface="+mn-ea"/>
              <a:cs typeface="+mn-cs"/>
            </a:rPr>
            <a:t>Code: PR12F14</a:t>
          </a:r>
        </a:p>
      </xdr:txBody>
    </xdr:sp>
    <xdr:clientData/>
  </xdr:twoCellAnchor>
  <xdr:twoCellAnchor>
    <xdr:from>
      <xdr:col>14</xdr:col>
      <xdr:colOff>178594</xdr:colOff>
      <xdr:row>1</xdr:row>
      <xdr:rowOff>35719</xdr:rowOff>
    </xdr:from>
    <xdr:to>
      <xdr:col>17</xdr:col>
      <xdr:colOff>1143000</xdr:colOff>
      <xdr:row>6</xdr:row>
      <xdr:rowOff>321469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0.20388</cdr:x>
      <cdr:y>0.82899</cdr:y>
    </cdr:from>
    <cdr:to>
      <cdr:x>0.85539</cdr:x>
      <cdr:y>0.97172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917564" y="1747020"/>
          <a:ext cx="2932162" cy="3007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/>
            <a:t>Taux</a:t>
          </a:r>
          <a:r>
            <a:rPr lang="fr-FR" sz="1400" baseline="0"/>
            <a:t> de réalisation des Actions</a:t>
          </a:r>
          <a:endParaRPr lang="fr-FR" sz="1400"/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0</xdr:row>
      <xdr:rowOff>35719</xdr:rowOff>
    </xdr:from>
    <xdr:to>
      <xdr:col>3</xdr:col>
      <xdr:colOff>1550195</xdr:colOff>
      <xdr:row>0</xdr:row>
      <xdr:rowOff>821532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35719"/>
          <a:ext cx="3990976" cy="785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71437</xdr:colOff>
      <xdr:row>9</xdr:row>
      <xdr:rowOff>95249</xdr:rowOff>
    </xdr:from>
    <xdr:to>
      <xdr:col>1</xdr:col>
      <xdr:colOff>461544</xdr:colOff>
      <xdr:row>10</xdr:row>
      <xdr:rowOff>217824</xdr:rowOff>
    </xdr:to>
    <xdr:sp macro="" textlink="">
      <xdr:nvSpPr>
        <xdr:cNvPr id="3" name="Bulle ronde 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71437" y="4591049"/>
          <a:ext cx="885407" cy="675025"/>
        </a:xfrm>
        <a:prstGeom prst="wedgeEllipseCallout">
          <a:avLst>
            <a:gd name="adj1" fmla="val -31964"/>
            <a:gd name="adj2" fmla="val -170198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Numéro de l'action</a:t>
          </a:r>
        </a:p>
      </xdr:txBody>
    </xdr:sp>
    <xdr:clientData/>
  </xdr:twoCellAnchor>
  <xdr:twoCellAnchor>
    <xdr:from>
      <xdr:col>0</xdr:col>
      <xdr:colOff>250031</xdr:colOff>
      <xdr:row>10</xdr:row>
      <xdr:rowOff>488158</xdr:rowOff>
    </xdr:from>
    <xdr:to>
      <xdr:col>2</xdr:col>
      <xdr:colOff>476250</xdr:colOff>
      <xdr:row>12</xdr:row>
      <xdr:rowOff>95251</xdr:rowOff>
    </xdr:to>
    <xdr:sp macro="" textlink="">
      <xdr:nvSpPr>
        <xdr:cNvPr id="4" name="Bulle rond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Arrowheads="1"/>
        </xdr:cNvSpPr>
      </xdr:nvSpPr>
      <xdr:spPr bwMode="auto">
        <a:xfrm>
          <a:off x="250031" y="5536408"/>
          <a:ext cx="1597819" cy="711993"/>
        </a:xfrm>
        <a:prstGeom prst="wedgeEllipseCallout">
          <a:avLst>
            <a:gd name="adj1" fmla="val -6618"/>
            <a:gd name="adj2" fmla="val -27857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 d'ouverture du traitement  Problème</a:t>
          </a:r>
        </a:p>
      </xdr:txBody>
    </xdr:sp>
    <xdr:clientData/>
  </xdr:twoCellAnchor>
  <xdr:twoCellAnchor>
    <xdr:from>
      <xdr:col>3</xdr:col>
      <xdr:colOff>119064</xdr:colOff>
      <xdr:row>11</xdr:row>
      <xdr:rowOff>416717</xdr:rowOff>
    </xdr:from>
    <xdr:to>
      <xdr:col>4</xdr:col>
      <xdr:colOff>511969</xdr:colOff>
      <xdr:row>13</xdr:row>
      <xdr:rowOff>535780</xdr:rowOff>
    </xdr:to>
    <xdr:sp macro="" textlink="">
      <xdr:nvSpPr>
        <xdr:cNvPr id="5" name="Bulle rond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Arrowheads="1"/>
        </xdr:cNvSpPr>
      </xdr:nvSpPr>
      <xdr:spPr bwMode="auto">
        <a:xfrm>
          <a:off x="2738439" y="6017417"/>
          <a:ext cx="1945480" cy="1223963"/>
        </a:xfrm>
        <a:prstGeom prst="wedgeEllipseCallout">
          <a:avLst>
            <a:gd name="adj1" fmla="val -18484"/>
            <a:gd name="adj2" fmla="val -23326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Indiquer la source du problème : Non atteinte objectif , NC lors d'un audit , Amélioration...Etc</a:t>
          </a:r>
        </a:p>
      </xdr:txBody>
    </xdr:sp>
    <xdr:clientData/>
  </xdr:twoCellAnchor>
  <xdr:twoCellAnchor>
    <xdr:from>
      <xdr:col>4</xdr:col>
      <xdr:colOff>726281</xdr:colOff>
      <xdr:row>12</xdr:row>
      <xdr:rowOff>23812</xdr:rowOff>
    </xdr:from>
    <xdr:to>
      <xdr:col>5</xdr:col>
      <xdr:colOff>392906</xdr:colOff>
      <xdr:row>13</xdr:row>
      <xdr:rowOff>321468</xdr:rowOff>
    </xdr:to>
    <xdr:sp macro="" textlink="">
      <xdr:nvSpPr>
        <xdr:cNvPr id="6" name="Bulle rond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Arrowheads="1"/>
        </xdr:cNvSpPr>
      </xdr:nvSpPr>
      <xdr:spPr bwMode="auto">
        <a:xfrm>
          <a:off x="4898231" y="6176962"/>
          <a:ext cx="1952625" cy="850106"/>
        </a:xfrm>
        <a:prstGeom prst="wedgeEllipseCallout">
          <a:avLst>
            <a:gd name="adj1" fmla="val -21533"/>
            <a:gd name="adj2" fmla="val -33326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Description  claire de problème </a:t>
          </a:r>
        </a:p>
      </xdr:txBody>
    </xdr:sp>
    <xdr:clientData/>
  </xdr:twoCellAnchor>
  <xdr:twoCellAnchor>
    <xdr:from>
      <xdr:col>5</xdr:col>
      <xdr:colOff>809625</xdr:colOff>
      <xdr:row>12</xdr:row>
      <xdr:rowOff>11907</xdr:rowOff>
    </xdr:from>
    <xdr:to>
      <xdr:col>6</xdr:col>
      <xdr:colOff>285750</xdr:colOff>
      <xdr:row>13</xdr:row>
      <xdr:rowOff>309563</xdr:rowOff>
    </xdr:to>
    <xdr:sp macro="" textlink="">
      <xdr:nvSpPr>
        <xdr:cNvPr id="7" name="Bulle rond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7267575" y="6165057"/>
          <a:ext cx="1952625" cy="850106"/>
        </a:xfrm>
        <a:prstGeom prst="wedgeEllipseCallout">
          <a:avLst>
            <a:gd name="adj1" fmla="val -21533"/>
            <a:gd name="adj2" fmla="val -33326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Procéder une analyse des causes basée sur l'outil 5M</a:t>
          </a:r>
        </a:p>
      </xdr:txBody>
    </xdr:sp>
    <xdr:clientData/>
  </xdr:twoCellAnchor>
  <xdr:twoCellAnchor>
    <xdr:from>
      <xdr:col>6</xdr:col>
      <xdr:colOff>678656</xdr:colOff>
      <xdr:row>10</xdr:row>
      <xdr:rowOff>238125</xdr:rowOff>
    </xdr:from>
    <xdr:to>
      <xdr:col>6</xdr:col>
      <xdr:colOff>2357514</xdr:colOff>
      <xdr:row>11</xdr:row>
      <xdr:rowOff>381547</xdr:rowOff>
    </xdr:to>
    <xdr:sp macro="" textlink="">
      <xdr:nvSpPr>
        <xdr:cNvPr id="8" name="Bulle ronde 3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Arrowheads="1"/>
        </xdr:cNvSpPr>
      </xdr:nvSpPr>
      <xdr:spPr bwMode="auto">
        <a:xfrm>
          <a:off x="9613106" y="5286375"/>
          <a:ext cx="1678858" cy="695872"/>
        </a:xfrm>
        <a:prstGeom prst="wedgeEllipseCallout">
          <a:avLst>
            <a:gd name="adj1" fmla="val -22872"/>
            <a:gd name="adj2" fmla="val -261867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Description claire de l'action à réaliser</a:t>
          </a:r>
        </a:p>
      </xdr:txBody>
    </xdr:sp>
    <xdr:clientData/>
  </xdr:twoCellAnchor>
  <xdr:twoCellAnchor>
    <xdr:from>
      <xdr:col>6</xdr:col>
      <xdr:colOff>1452562</xdr:colOff>
      <xdr:row>12</xdr:row>
      <xdr:rowOff>321468</xdr:rowOff>
    </xdr:from>
    <xdr:to>
      <xdr:col>7</xdr:col>
      <xdr:colOff>603157</xdr:colOff>
      <xdr:row>14</xdr:row>
      <xdr:rowOff>218667</xdr:rowOff>
    </xdr:to>
    <xdr:sp macro="" textlink="">
      <xdr:nvSpPr>
        <xdr:cNvPr id="9" name="Bulle ronde 3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Arrowheads="1"/>
        </xdr:cNvSpPr>
      </xdr:nvSpPr>
      <xdr:spPr bwMode="auto">
        <a:xfrm>
          <a:off x="10387012" y="6474618"/>
          <a:ext cx="1922370" cy="1002099"/>
        </a:xfrm>
        <a:prstGeom prst="wedgeEllipseCallout">
          <a:avLst>
            <a:gd name="adj1" fmla="val 27739"/>
            <a:gd name="adj2" fmla="val -31511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Nom de la personne responsable de la réalisation de l'action (Pilote)</a:t>
          </a:r>
        </a:p>
      </xdr:txBody>
    </xdr:sp>
    <xdr:clientData/>
  </xdr:twoCellAnchor>
  <xdr:twoCellAnchor>
    <xdr:from>
      <xdr:col>7</xdr:col>
      <xdr:colOff>631031</xdr:colOff>
      <xdr:row>14</xdr:row>
      <xdr:rowOff>142874</xdr:rowOff>
    </xdr:from>
    <xdr:to>
      <xdr:col>11</xdr:col>
      <xdr:colOff>132077</xdr:colOff>
      <xdr:row>16</xdr:row>
      <xdr:rowOff>41172</xdr:rowOff>
    </xdr:to>
    <xdr:sp macro="" textlink="">
      <xdr:nvSpPr>
        <xdr:cNvPr id="10" name="Bulle ronde 3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Arrowheads="1"/>
        </xdr:cNvSpPr>
      </xdr:nvSpPr>
      <xdr:spPr bwMode="auto">
        <a:xfrm>
          <a:off x="12337256" y="7400924"/>
          <a:ext cx="1968021" cy="1003198"/>
        </a:xfrm>
        <a:prstGeom prst="wedgeEllipseCallout">
          <a:avLst>
            <a:gd name="adj1" fmla="val 2399"/>
            <a:gd name="adj2" fmla="val -397148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Type de l'action :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Action préventive  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Action curative 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Action corrective.</a:t>
          </a:r>
        </a:p>
      </xdr:txBody>
    </xdr:sp>
    <xdr:clientData/>
  </xdr:twoCellAnchor>
  <xdr:twoCellAnchor>
    <xdr:from>
      <xdr:col>5</xdr:col>
      <xdr:colOff>1202530</xdr:colOff>
      <xdr:row>2</xdr:row>
      <xdr:rowOff>285750</xdr:rowOff>
    </xdr:from>
    <xdr:to>
      <xdr:col>6</xdr:col>
      <xdr:colOff>678655</xdr:colOff>
      <xdr:row>5</xdr:row>
      <xdr:rowOff>59531</xdr:rowOff>
    </xdr:to>
    <xdr:sp macro="" textlink="">
      <xdr:nvSpPr>
        <xdr:cNvPr id="11" name="Bulle rond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Arrowheads="1"/>
        </xdr:cNvSpPr>
      </xdr:nvSpPr>
      <xdr:spPr bwMode="auto">
        <a:xfrm>
          <a:off x="7660480" y="1390650"/>
          <a:ext cx="1952625" cy="859631"/>
        </a:xfrm>
        <a:prstGeom prst="wedgeEllipseCallout">
          <a:avLst>
            <a:gd name="adj1" fmla="val -274582"/>
            <a:gd name="adj2" fmla="val -17767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Pilote du Plan d'action</a:t>
          </a:r>
        </a:p>
      </xdr:txBody>
    </xdr:sp>
    <xdr:clientData/>
  </xdr:twoCellAnchor>
  <xdr:twoCellAnchor>
    <xdr:from>
      <xdr:col>4</xdr:col>
      <xdr:colOff>23813</xdr:colOff>
      <xdr:row>4</xdr:row>
      <xdr:rowOff>178595</xdr:rowOff>
    </xdr:from>
    <xdr:to>
      <xdr:col>4</xdr:col>
      <xdr:colOff>1916907</xdr:colOff>
      <xdr:row>6</xdr:row>
      <xdr:rowOff>95250</xdr:rowOff>
    </xdr:to>
    <xdr:sp macro="" textlink="">
      <xdr:nvSpPr>
        <xdr:cNvPr id="12" name="Bulle rond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Arrowheads="1"/>
        </xdr:cNvSpPr>
      </xdr:nvSpPr>
      <xdr:spPr bwMode="auto">
        <a:xfrm>
          <a:off x="4195763" y="2007395"/>
          <a:ext cx="1893094" cy="792955"/>
        </a:xfrm>
        <a:prstGeom prst="wedgeEllipseCallout">
          <a:avLst>
            <a:gd name="adj1" fmla="val -113607"/>
            <a:gd name="adj2" fmla="val -45936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membres de l'équipe </a:t>
          </a:r>
        </a:p>
      </xdr:txBody>
    </xdr:sp>
    <xdr:clientData/>
  </xdr:twoCellAnchor>
  <xdr:twoCellAnchor>
    <xdr:from>
      <xdr:col>9</xdr:col>
      <xdr:colOff>547688</xdr:colOff>
      <xdr:row>12</xdr:row>
      <xdr:rowOff>83343</xdr:rowOff>
    </xdr:from>
    <xdr:to>
      <xdr:col>14</xdr:col>
      <xdr:colOff>519814</xdr:colOff>
      <xdr:row>13</xdr:row>
      <xdr:rowOff>528229</xdr:rowOff>
    </xdr:to>
    <xdr:sp macro="" textlink="">
      <xdr:nvSpPr>
        <xdr:cNvPr id="13" name="Bulle ronde 3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Arrowheads="1"/>
        </xdr:cNvSpPr>
      </xdr:nvSpPr>
      <xdr:spPr bwMode="auto">
        <a:xfrm>
          <a:off x="13768388" y="6236493"/>
          <a:ext cx="1924751" cy="997336"/>
        </a:xfrm>
        <a:prstGeom prst="wedgeEllipseCallout">
          <a:avLst>
            <a:gd name="adj1" fmla="val -14325"/>
            <a:gd name="adj2" fmla="val -234742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Veuillez mettre 1  dans la cellule qui convient selon l'état d'avancement </a:t>
          </a:r>
        </a:p>
      </xdr:txBody>
    </xdr:sp>
    <xdr:clientData/>
  </xdr:twoCellAnchor>
  <xdr:twoCellAnchor>
    <xdr:from>
      <xdr:col>17</xdr:col>
      <xdr:colOff>964407</xdr:colOff>
      <xdr:row>11</xdr:row>
      <xdr:rowOff>485773</xdr:rowOff>
    </xdr:from>
    <xdr:to>
      <xdr:col>27</xdr:col>
      <xdr:colOff>71438</xdr:colOff>
      <xdr:row>14</xdr:row>
      <xdr:rowOff>59530</xdr:rowOff>
    </xdr:to>
    <xdr:sp macro="" textlink="">
      <xdr:nvSpPr>
        <xdr:cNvPr id="14" name="Bulle ronde 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Arrowheads="1"/>
        </xdr:cNvSpPr>
      </xdr:nvSpPr>
      <xdr:spPr bwMode="auto">
        <a:xfrm>
          <a:off x="19442907" y="6086473"/>
          <a:ext cx="2031206" cy="1231107"/>
        </a:xfrm>
        <a:prstGeom prst="wedgeEllipseCallout">
          <a:avLst>
            <a:gd name="adj1" fmla="val -50949"/>
            <a:gd name="adj2" fmla="val -211386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Statut de l'action :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Cloturée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Réportée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annulée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Encours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59533</xdr:colOff>
      <xdr:row>13</xdr:row>
      <xdr:rowOff>428625</xdr:rowOff>
    </xdr:from>
    <xdr:to>
      <xdr:col>18</xdr:col>
      <xdr:colOff>261938</xdr:colOff>
      <xdr:row>16</xdr:row>
      <xdr:rowOff>285750</xdr:rowOff>
    </xdr:to>
    <xdr:sp macro="" textlink="">
      <xdr:nvSpPr>
        <xdr:cNvPr id="15" name="Bulle ronde 3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Arrowheads="1"/>
        </xdr:cNvSpPr>
      </xdr:nvSpPr>
      <xdr:spPr bwMode="auto">
        <a:xfrm>
          <a:off x="17471233" y="7134225"/>
          <a:ext cx="2640805" cy="1514475"/>
        </a:xfrm>
        <a:prstGeom prst="wedgeEllipseCallout">
          <a:avLst>
            <a:gd name="adj1" fmla="val -36507"/>
            <a:gd name="adj2" fmla="val -204383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Indiquer la preuve d'éfficacité de l'action  :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Enregistrement du résultat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Non réapparition du problème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Illustration Photo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....ETC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71438</xdr:colOff>
      <xdr:row>10</xdr:row>
      <xdr:rowOff>-1</xdr:rowOff>
    </xdr:from>
    <xdr:to>
      <xdr:col>9</xdr:col>
      <xdr:colOff>166688</xdr:colOff>
      <xdr:row>11</xdr:row>
      <xdr:rowOff>428625</xdr:rowOff>
    </xdr:to>
    <xdr:sp macro="" textlink="">
      <xdr:nvSpPr>
        <xdr:cNvPr id="16" name="Bulle ronde 3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Arrowheads="1"/>
        </xdr:cNvSpPr>
      </xdr:nvSpPr>
      <xdr:spPr bwMode="auto">
        <a:xfrm>
          <a:off x="11777663" y="5048249"/>
          <a:ext cx="1609725" cy="981076"/>
        </a:xfrm>
        <a:prstGeom prst="wedgeEllipseCallout">
          <a:avLst>
            <a:gd name="adj1" fmla="val 14474"/>
            <a:gd name="adj2" fmla="val -166664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de l'action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prend la couleur Rouge en cas de ratard</a:t>
          </a:r>
        </a:p>
      </xdr:txBody>
    </xdr:sp>
    <xdr:clientData/>
  </xdr:twoCellAnchor>
  <xdr:twoCellAnchor>
    <xdr:from>
      <xdr:col>1</xdr:col>
      <xdr:colOff>107155</xdr:colOff>
      <xdr:row>12</xdr:row>
      <xdr:rowOff>297655</xdr:rowOff>
    </xdr:from>
    <xdr:to>
      <xdr:col>3</xdr:col>
      <xdr:colOff>357187</xdr:colOff>
      <xdr:row>15</xdr:row>
      <xdr:rowOff>130968</xdr:rowOff>
    </xdr:to>
    <xdr:sp macro="" textlink="">
      <xdr:nvSpPr>
        <xdr:cNvPr id="17" name="Bulle rond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Arrowheads="1"/>
        </xdr:cNvSpPr>
      </xdr:nvSpPr>
      <xdr:spPr bwMode="auto">
        <a:xfrm>
          <a:off x="602455" y="6450805"/>
          <a:ext cx="2374107" cy="1490663"/>
        </a:xfrm>
        <a:prstGeom prst="wedgeEllipseCallout">
          <a:avLst>
            <a:gd name="adj1" fmla="val 5438"/>
            <a:gd name="adj2" fmla="val -223245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Indiquer le  champ d'application de l'action  soit :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Unité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Poste de charge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Sous processus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...ETC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lima_hannachi\Downloads\DAS-SMQ-07%20AC%20A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lima_hannachi\Downloads\PLAN%20D'AMELIORATION%20CONTINU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H\TBD\TDB%202021\TDB%20RH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SUIVI AC AP"/>
      <sheetName val="BASE DE SUIVI AC AP (2)"/>
      <sheetName val="BASE DE SUIVI AC AP (3)"/>
      <sheetName val="BASE DE SUIVI AC AP (4)"/>
      <sheetName val="Réalisation"/>
      <sheetName val="Efficacité"/>
      <sheetName val="Réalisation (2)"/>
      <sheetName val="Plan d'action"/>
    </sheetNames>
    <sheetDataSet>
      <sheetData sheetId="0" refreshError="1"/>
      <sheetData sheetId="1">
        <row r="24">
          <cell r="BI24" t="str">
            <v>Problème Main d'œuvre</v>
          </cell>
        </row>
        <row r="26">
          <cell r="BI26" t="str">
            <v>Problème Matériel :  Machine</v>
          </cell>
        </row>
        <row r="27">
          <cell r="BI27" t="str">
            <v xml:space="preserve">Problème Matériel : Outillage </v>
          </cell>
        </row>
        <row r="28">
          <cell r="BI28" t="str">
            <v>Problème Méthode</v>
          </cell>
        </row>
        <row r="29">
          <cell r="BI29" t="str">
            <v>Problème Matière : MP</v>
          </cell>
        </row>
        <row r="30">
          <cell r="BI30" t="str">
            <v>Problème Matière : PSF</v>
          </cell>
        </row>
        <row r="31">
          <cell r="BI31" t="str">
            <v>Problème Milieu</v>
          </cell>
        </row>
        <row r="33">
          <cell r="AF33" t="str">
            <v>INJECTION</v>
          </cell>
        </row>
        <row r="34">
          <cell r="AF34" t="str">
            <v>TRAITEMENT DE SURFACE</v>
          </cell>
        </row>
        <row r="35">
          <cell r="AF35" t="str">
            <v>EMBOUTISSAGE</v>
          </cell>
        </row>
        <row r="36">
          <cell r="AF36" t="str">
            <v xml:space="preserve">ASSEMBLAGE </v>
          </cell>
        </row>
        <row r="37">
          <cell r="AF37" t="str">
            <v>PREPARATION</v>
          </cell>
        </row>
      </sheetData>
      <sheetData sheetId="2" refreshError="1"/>
      <sheetData sheetId="3"/>
      <sheetData sheetId="4">
        <row r="6">
          <cell r="B6" t="str">
            <v>Mauvais</v>
          </cell>
        </row>
      </sheetData>
      <sheetData sheetId="5">
        <row r="6">
          <cell r="B6" t="str">
            <v>Mauvais</v>
          </cell>
        </row>
      </sheetData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"/>
      <sheetName val="Procedure traitement NC"/>
      <sheetName val="QRQCNIV1"/>
      <sheetName val="FNC"/>
      <sheetName val="FICHE DE CTR PAR ECH"/>
      <sheetName val="FICHE RELEVE DE DEFAUT"/>
      <sheetName val="SUIV REBUT INJ"/>
      <sheetName val="FICHE DE BONNES PRATIQUES"/>
      <sheetName val="BASE DE SUIVI AC AP"/>
      <sheetName val="CAHIER SUIVI PERFORMANCEATELIER"/>
      <sheetName val="QRQC NIV2"/>
      <sheetName val="IND QUALITE"/>
      <sheetName val="SECURITE"/>
      <sheetName val="OTD"/>
      <sheetName val="BASIQUES"/>
      <sheetName val="BASIQUEar"/>
      <sheetName val="STANDARD ATELIER"/>
      <sheetName val="DOSSIER QUALITE"/>
      <sheetName val="SUIVI JOURNALIER REBUT"/>
      <sheetName val="PARETO DE DEFAUT"/>
      <sheetName val="CHECKLIST 5S"/>
      <sheetName val="MATRICE DE POLYVALENCE"/>
      <sheetName val="CHEKLIST VALIDATION"/>
      <sheetName val="TAUX DE PRODUCTIVITE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ILOT INJECTION</v>
          </cell>
          <cell r="C1" t="str">
            <v xml:space="preserve">BASIQUE </v>
          </cell>
        </row>
        <row r="2">
          <cell r="C2" t="str">
            <v>SILVER</v>
          </cell>
        </row>
        <row r="3">
          <cell r="C3" t="str">
            <v>GOLD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alisation"/>
      <sheetName val="TDB-PR12-RH"/>
      <sheetName val="Plan d'Action RH"/>
      <sheetName val="Instruction"/>
    </sheetNames>
    <sheetDataSet>
      <sheetData sheetId="0">
        <row r="6">
          <cell r="B6" t="str">
            <v>Mauvais</v>
          </cell>
          <cell r="C6">
            <v>0.8</v>
          </cell>
        </row>
        <row r="7">
          <cell r="B7" t="str">
            <v>moyen</v>
          </cell>
          <cell r="C7">
            <v>0.1</v>
          </cell>
        </row>
        <row r="8">
          <cell r="B8" t="str">
            <v>bon</v>
          </cell>
          <cell r="C8">
            <v>0.1</v>
          </cell>
        </row>
        <row r="9">
          <cell r="B9" t="str">
            <v xml:space="preserve">vide </v>
          </cell>
          <cell r="C9">
            <v>1</v>
          </cell>
        </row>
        <row r="11">
          <cell r="B11" t="str">
            <v>Valeur</v>
          </cell>
          <cell r="C11">
            <v>1</v>
          </cell>
        </row>
        <row r="12">
          <cell r="B12" t="str">
            <v>aiguille</v>
          </cell>
          <cell r="C12">
            <v>1.4999999999999999E-2</v>
          </cell>
        </row>
        <row r="13">
          <cell r="B13" t="str">
            <v>restant</v>
          </cell>
          <cell r="C13">
            <v>-1.4999999999999902E-2</v>
          </cell>
        </row>
        <row r="14">
          <cell r="B14" t="str">
            <v>vide</v>
          </cell>
          <cell r="C14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6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14"/>
  <sheetViews>
    <sheetView topLeftCell="B1" workbookViewId="0">
      <selection activeCell="G11" sqref="G11"/>
    </sheetView>
  </sheetViews>
  <sheetFormatPr baseColWidth="10" defaultRowHeight="15"/>
  <cols>
    <col min="1" max="1" width="11.42578125" style="16"/>
    <col min="2" max="2" width="13" style="16" customWidth="1"/>
    <col min="3" max="16384" width="11.42578125" style="16"/>
  </cols>
  <sheetData>
    <row r="2" spans="2:3">
      <c r="B2" s="14" t="s">
        <v>20</v>
      </c>
      <c r="C2" s="15" t="str">
        <f>IF(ISERR(#REF!*100),"",#REF!*100)</f>
        <v/>
      </c>
    </row>
    <row r="3" spans="2:3">
      <c r="B3" s="14" t="s">
        <v>21</v>
      </c>
      <c r="C3" s="14">
        <v>100</v>
      </c>
    </row>
    <row r="6" spans="2:3">
      <c r="B6" s="17" t="s">
        <v>22</v>
      </c>
      <c r="C6" s="18">
        <v>0.8</v>
      </c>
    </row>
    <row r="7" spans="2:3">
      <c r="B7" s="17" t="s">
        <v>23</v>
      </c>
      <c r="C7" s="18">
        <v>0.1</v>
      </c>
    </row>
    <row r="8" spans="2:3">
      <c r="B8" s="17" t="s">
        <v>24</v>
      </c>
      <c r="C8" s="18">
        <v>0.1</v>
      </c>
    </row>
    <row r="9" spans="2:3">
      <c r="B9" s="17" t="s">
        <v>25</v>
      </c>
      <c r="C9" s="18">
        <v>1</v>
      </c>
    </row>
    <row r="11" spans="2:3">
      <c r="B11" s="17" t="s">
        <v>26</v>
      </c>
      <c r="C11" s="18" t="e">
        <f>C2/C3</f>
        <v>#VALUE!</v>
      </c>
    </row>
    <row r="12" spans="2:3">
      <c r="B12" s="17" t="s">
        <v>27</v>
      </c>
      <c r="C12" s="18">
        <v>1.4999999999999999E-2</v>
      </c>
    </row>
    <row r="13" spans="2:3">
      <c r="B13" s="17" t="s">
        <v>28</v>
      </c>
      <c r="C13" s="18" t="e">
        <f>C14-(C12+C11)</f>
        <v>#VALUE!</v>
      </c>
    </row>
    <row r="14" spans="2:3">
      <c r="B14" s="17" t="s">
        <v>29</v>
      </c>
      <c r="C14" s="18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U49"/>
  <sheetViews>
    <sheetView topLeftCell="A5" zoomScaleSheetLayoutView="98" workbookViewId="0">
      <selection activeCell="U11" sqref="U11"/>
    </sheetView>
  </sheetViews>
  <sheetFormatPr baseColWidth="10" defaultColWidth="11.42578125" defaultRowHeight="15"/>
  <cols>
    <col min="1" max="1" width="9.140625" style="1" customWidth="1"/>
    <col min="2" max="2" width="25.42578125" style="12" customWidth="1"/>
    <col min="3" max="3" width="11.7109375" style="12" customWidth="1"/>
    <col min="4" max="4" width="6.7109375" style="13" customWidth="1"/>
    <col min="5" max="7" width="6.7109375" style="1" customWidth="1"/>
    <col min="8" max="8" width="6.7109375" style="12" customWidth="1"/>
    <col min="9" max="11" width="6.7109375" style="1" customWidth="1"/>
    <col min="12" max="12" width="7" style="1" customWidth="1"/>
    <col min="13" max="13" width="8.85546875" style="1" customWidth="1"/>
    <col min="14" max="15" width="6.7109375" style="1" customWidth="1"/>
    <col min="16" max="16" width="8.85546875" style="1" customWidth="1"/>
    <col min="17" max="16384" width="11.42578125" style="1"/>
  </cols>
  <sheetData>
    <row r="1" spans="1:21" ht="18.95" customHeight="1">
      <c r="A1" s="154"/>
      <c r="B1" s="157" t="s">
        <v>73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9"/>
      <c r="N1" s="166" t="s">
        <v>70</v>
      </c>
      <c r="O1" s="167"/>
      <c r="P1" s="168"/>
      <c r="R1" s="9"/>
    </row>
    <row r="2" spans="1:21" ht="18.95" customHeight="1">
      <c r="A2" s="155"/>
      <c r="B2" s="160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2"/>
      <c r="N2" s="169"/>
      <c r="O2" s="170"/>
      <c r="P2" s="171"/>
    </row>
    <row r="3" spans="1:21" ht="4.5" customHeight="1" thickBot="1">
      <c r="A3" s="156"/>
      <c r="B3" s="163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5"/>
      <c r="N3" s="172"/>
      <c r="O3" s="173"/>
      <c r="P3" s="174"/>
    </row>
    <row r="4" spans="1:21">
      <c r="A4" s="175" t="s">
        <v>77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7"/>
    </row>
    <row r="5" spans="1:21" s="2" customFormat="1" ht="30" customHeight="1" thickBot="1">
      <c r="A5" s="178" t="s">
        <v>60</v>
      </c>
      <c r="B5" s="179"/>
      <c r="C5" s="179"/>
      <c r="D5" s="179"/>
      <c r="E5" s="179"/>
      <c r="F5" s="180"/>
      <c r="G5" s="181" t="s">
        <v>72</v>
      </c>
      <c r="H5" s="182"/>
      <c r="I5" s="182"/>
      <c r="J5" s="182"/>
      <c r="K5" s="182"/>
      <c r="L5" s="183"/>
      <c r="M5" s="181" t="s">
        <v>71</v>
      </c>
      <c r="N5" s="182"/>
      <c r="O5" s="182"/>
      <c r="P5" s="184"/>
    </row>
    <row r="6" spans="1:21" ht="19.5" customHeight="1" thickTop="1">
      <c r="A6" s="185" t="s">
        <v>0</v>
      </c>
      <c r="B6" s="186"/>
      <c r="C6" s="186" t="s">
        <v>1</v>
      </c>
      <c r="D6" s="190" t="s">
        <v>61</v>
      </c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2"/>
      <c r="P6" s="103" t="s">
        <v>2</v>
      </c>
    </row>
    <row r="7" spans="1:21" ht="26.25" customHeight="1">
      <c r="A7" s="187"/>
      <c r="B7" s="188"/>
      <c r="C7" s="189"/>
      <c r="D7" s="104" t="s">
        <v>3</v>
      </c>
      <c r="E7" s="104" t="s">
        <v>4</v>
      </c>
      <c r="F7" s="104" t="s">
        <v>5</v>
      </c>
      <c r="G7" s="104" t="s">
        <v>6</v>
      </c>
      <c r="H7" s="104" t="s">
        <v>7</v>
      </c>
      <c r="I7" s="104" t="s">
        <v>8</v>
      </c>
      <c r="J7" s="104" t="s">
        <v>9</v>
      </c>
      <c r="K7" s="104" t="s">
        <v>10</v>
      </c>
      <c r="L7" s="104" t="s">
        <v>11</v>
      </c>
      <c r="M7" s="104" t="s">
        <v>12</v>
      </c>
      <c r="N7" s="104" t="s">
        <v>13</v>
      </c>
      <c r="O7" s="104" t="s">
        <v>14</v>
      </c>
      <c r="P7" s="105"/>
    </row>
    <row r="8" spans="1:21" ht="19.5" customHeight="1">
      <c r="A8" s="193" t="s">
        <v>62</v>
      </c>
      <c r="B8" s="194" t="s">
        <v>64</v>
      </c>
      <c r="C8" s="196">
        <v>0.03</v>
      </c>
      <c r="D8" s="149">
        <v>2.7E-2</v>
      </c>
      <c r="E8" s="149">
        <v>2.8000000000000001E-2</v>
      </c>
      <c r="F8" s="149">
        <v>5.0000000000000001E-3</v>
      </c>
      <c r="G8" s="149">
        <v>1.6E-2</v>
      </c>
      <c r="H8" s="149">
        <v>2.1999999999999999E-2</v>
      </c>
      <c r="I8" s="149">
        <v>5.8999999999999997E-2</v>
      </c>
      <c r="J8" s="106"/>
      <c r="K8" s="106"/>
      <c r="L8" s="106"/>
      <c r="M8" s="106"/>
      <c r="N8" s="106"/>
      <c r="O8" s="106"/>
      <c r="P8" s="124">
        <f>IF(ISERR(SLOPE(D8:O8,D21:O21)),"",(SLOPE(D8:O8,D21:O21)))</f>
        <v>4.3714285714285704E-3</v>
      </c>
    </row>
    <row r="9" spans="1:21" ht="20.25" customHeight="1">
      <c r="A9" s="185"/>
      <c r="B9" s="195"/>
      <c r="C9" s="197"/>
      <c r="D9" s="198">
        <f>IF(ISERR(AVERAGE(D8:F8)),"",(AVERAGE(D8:F8)))</f>
        <v>0.02</v>
      </c>
      <c r="E9" s="198"/>
      <c r="F9" s="198"/>
      <c r="G9" s="198">
        <f>IF(ISERR(AVERAGE(G8:I8)),"",(AVERAGE(G8:I8)))</f>
        <v>3.2333333333333332E-2</v>
      </c>
      <c r="H9" s="198"/>
      <c r="I9" s="198"/>
      <c r="J9" s="198" t="str">
        <f>IF(ISERR(AVERAGE(J8:L8)),"",(AVERAGE(J8:L8)))</f>
        <v/>
      </c>
      <c r="K9" s="198"/>
      <c r="L9" s="198"/>
      <c r="M9" s="198" t="str">
        <f>IF(ISERR(AVERAGE(M8:O8)),"",(AVERAGE(M8:O8)))</f>
        <v/>
      </c>
      <c r="N9" s="198"/>
      <c r="O9" s="198"/>
      <c r="P9" s="124"/>
      <c r="S9" s="3"/>
      <c r="T9" s="3"/>
    </row>
    <row r="10" spans="1:21" ht="20.25" customHeight="1">
      <c r="A10" s="193" t="s">
        <v>63</v>
      </c>
      <c r="B10" s="194" t="s">
        <v>66</v>
      </c>
      <c r="C10" s="203">
        <v>1.4999999999999999E-2</v>
      </c>
      <c r="D10" s="136">
        <v>4.0000000000000001E-3</v>
      </c>
      <c r="E10" s="136">
        <v>6.9999999999999999E-4</v>
      </c>
      <c r="F10" s="136">
        <v>1E-3</v>
      </c>
      <c r="G10" s="136">
        <v>2E-3</v>
      </c>
      <c r="H10" s="136">
        <v>6.0000000000000001E-3</v>
      </c>
      <c r="I10" s="153">
        <v>8.5000000000000006E-3</v>
      </c>
      <c r="J10" s="136"/>
      <c r="K10" s="137"/>
      <c r="L10" s="137"/>
      <c r="M10" s="137"/>
      <c r="N10" s="137"/>
      <c r="O10" s="137"/>
      <c r="P10" s="124">
        <f>IF(ISERR(SLOPE(D10:O10,D21:O21)),"",(SLOPE(D10:O10,D21:O21)))</f>
        <v>1.1257142857142859E-3</v>
      </c>
      <c r="S10" s="3"/>
      <c r="T10" s="3"/>
    </row>
    <row r="11" spans="1:21" ht="19.5" customHeight="1">
      <c r="A11" s="185"/>
      <c r="B11" s="195"/>
      <c r="C11" s="204"/>
      <c r="D11" s="198">
        <f>IF(ISERR(AVERAGE(D10:F10)),"",(AVERAGE(D10:F10)))</f>
        <v>1.9E-3</v>
      </c>
      <c r="E11" s="198"/>
      <c r="F11" s="198"/>
      <c r="G11" s="198">
        <f>IF(ISERR(AVERAGE(G10:I10)),"",(AVERAGE(G10:I10)))</f>
        <v>5.5000000000000005E-3</v>
      </c>
      <c r="H11" s="198"/>
      <c r="I11" s="198"/>
      <c r="J11" s="198" t="str">
        <f>IF(ISERR(AVERAGE(J10:L10)),"",(AVERAGE(J10:L10)))</f>
        <v/>
      </c>
      <c r="K11" s="198"/>
      <c r="L11" s="198"/>
      <c r="M11" s="198" t="str">
        <f>IF(ISERR(AVERAGE(M10:O10)),"",(AVERAGE(M10:O10)))</f>
        <v/>
      </c>
      <c r="N11" s="198"/>
      <c r="O11" s="198"/>
      <c r="P11" s="124" t="str">
        <f>IF(ISERR(SLOPE(D11:O11,D22:O22)),"",(SLOPE(D11:O11,D22:O22)))</f>
        <v/>
      </c>
    </row>
    <row r="12" spans="1:21" s="3" customFormat="1" ht="0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3"/>
      <c r="R12" s="1"/>
      <c r="U12" s="5"/>
    </row>
    <row r="13" spans="1:21" ht="20.25" hidden="1" customHeight="1">
      <c r="B13" s="1"/>
      <c r="C13" s="1"/>
      <c r="D13" s="1"/>
      <c r="H13" s="1"/>
      <c r="P13" s="13"/>
      <c r="U13" s="9"/>
    </row>
    <row r="14" spans="1:21" s="3" customFormat="1" ht="21" customHeight="1">
      <c r="A14" s="199" t="s">
        <v>65</v>
      </c>
      <c r="B14" s="194" t="s">
        <v>76</v>
      </c>
      <c r="C14" s="200" t="s">
        <v>69</v>
      </c>
      <c r="D14" s="201">
        <v>90</v>
      </c>
      <c r="E14" s="201">
        <v>91</v>
      </c>
      <c r="F14" s="201">
        <v>92</v>
      </c>
      <c r="G14" s="201">
        <v>93</v>
      </c>
      <c r="H14" s="201">
        <v>93</v>
      </c>
      <c r="I14" s="201">
        <v>87</v>
      </c>
      <c r="J14" s="201"/>
      <c r="K14" s="201"/>
      <c r="L14" s="201"/>
      <c r="M14" s="201"/>
      <c r="N14" s="201"/>
      <c r="O14" s="201"/>
      <c r="P14" s="129">
        <f>IF(ISERR(SLOPE(D14:O14,D21:O21)),"",(SLOPE(D14:O14,D21:O21)))</f>
        <v>-0.22857142857142856</v>
      </c>
      <c r="R14" s="1"/>
      <c r="U14" s="5"/>
    </row>
    <row r="15" spans="1:21" ht="18.75" customHeight="1">
      <c r="A15" s="199"/>
      <c r="B15" s="195"/>
      <c r="C15" s="200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  <c r="O15" s="202"/>
      <c r="P15" s="130"/>
      <c r="U15" s="9"/>
    </row>
    <row r="16" spans="1:21" ht="18.75" customHeight="1">
      <c r="A16" s="199" t="s">
        <v>67</v>
      </c>
      <c r="B16" s="194" t="s">
        <v>68</v>
      </c>
      <c r="C16" s="218">
        <v>0.9</v>
      </c>
      <c r="D16" s="146"/>
      <c r="E16" s="146"/>
      <c r="F16" s="146"/>
      <c r="G16" s="145"/>
      <c r="H16" s="145"/>
      <c r="I16" s="146"/>
      <c r="J16" s="146"/>
      <c r="K16" s="146"/>
      <c r="L16" s="146"/>
      <c r="M16" s="145"/>
      <c r="N16" s="145"/>
      <c r="O16" s="145"/>
      <c r="P16" s="124" t="str">
        <f>IF(ISERR(SLOPE(D16:O16,D23:O23)),"",(SLOPE(D16:O16,D23:O23)))</f>
        <v/>
      </c>
      <c r="U16" s="9"/>
    </row>
    <row r="17" spans="1:21" ht="18.75" customHeight="1">
      <c r="A17" s="199"/>
      <c r="B17" s="195"/>
      <c r="C17" s="218"/>
      <c r="D17" s="219" t="str">
        <f>IF(ISERR(AVERAGE(D16:F16)),"",(AVERAGE(D16:F16)))</f>
        <v/>
      </c>
      <c r="E17" s="219"/>
      <c r="F17" s="219"/>
      <c r="G17" s="219" t="str">
        <f>IF(ISERR(AVERAGE(G16:I16)),"",(AVERAGE(G16:I16)))</f>
        <v/>
      </c>
      <c r="H17" s="219"/>
      <c r="I17" s="219"/>
      <c r="J17" s="219" t="str">
        <f>IF(ISERR(AVERAGE(J16:L16)),"",(AVERAGE(J16:L16)))</f>
        <v/>
      </c>
      <c r="K17" s="219"/>
      <c r="L17" s="219"/>
      <c r="M17" s="219" t="str">
        <f>IF(ISERR(AVERAGE(M16:O16)),"",(AVERAGE(M16:O16)))</f>
        <v/>
      </c>
      <c r="N17" s="219"/>
      <c r="O17" s="219"/>
      <c r="P17" s="122"/>
      <c r="U17" s="9"/>
    </row>
    <row r="18" spans="1:21" ht="18.75" hidden="1" customHeight="1">
      <c r="A18" s="118"/>
      <c r="B18" s="117"/>
      <c r="C18" s="1"/>
      <c r="D18" s="119">
        <v>0.03</v>
      </c>
      <c r="E18" s="119">
        <v>0.03</v>
      </c>
      <c r="F18" s="119">
        <v>0.03</v>
      </c>
      <c r="G18" s="119">
        <v>0.03</v>
      </c>
      <c r="H18" s="119">
        <v>0.03</v>
      </c>
      <c r="I18" s="119">
        <v>0.03</v>
      </c>
      <c r="J18" s="119">
        <v>0.03</v>
      </c>
      <c r="K18" s="119">
        <v>0.03</v>
      </c>
      <c r="L18" s="119">
        <v>0.03</v>
      </c>
      <c r="M18" s="119">
        <v>0.03</v>
      </c>
      <c r="N18" s="119">
        <v>0.03</v>
      </c>
      <c r="O18" s="119">
        <v>0.03</v>
      </c>
      <c r="P18" s="6"/>
      <c r="U18" s="9"/>
    </row>
    <row r="19" spans="1:21" ht="18.75" hidden="1" customHeight="1">
      <c r="A19" s="120"/>
      <c r="B19" s="120"/>
      <c r="C19" s="1"/>
      <c r="D19" s="121">
        <v>0.05</v>
      </c>
      <c r="E19" s="121">
        <v>0.05</v>
      </c>
      <c r="F19" s="121">
        <v>0.05</v>
      </c>
      <c r="G19" s="121">
        <v>0.05</v>
      </c>
      <c r="H19" s="121">
        <v>0.05</v>
      </c>
      <c r="I19" s="121">
        <v>0.05</v>
      </c>
      <c r="J19" s="121">
        <v>0.05</v>
      </c>
      <c r="K19" s="121">
        <v>0.05</v>
      </c>
      <c r="L19" s="121">
        <v>0.05</v>
      </c>
      <c r="M19" s="121">
        <v>0.05</v>
      </c>
      <c r="N19" s="121">
        <v>0.05</v>
      </c>
      <c r="O19" s="121">
        <v>0.05</v>
      </c>
      <c r="P19" s="120"/>
      <c r="U19" s="9"/>
    </row>
    <row r="20" spans="1:21" ht="18.75" hidden="1" customHeight="1">
      <c r="A20" s="120"/>
      <c r="B20" s="120"/>
      <c r="C20" s="1"/>
      <c r="D20" s="121">
        <v>0.9</v>
      </c>
      <c r="E20" s="121">
        <v>0.9</v>
      </c>
      <c r="F20" s="121">
        <v>0.9</v>
      </c>
      <c r="G20" s="121">
        <v>0.9</v>
      </c>
      <c r="H20" s="121">
        <v>0.9</v>
      </c>
      <c r="I20" s="121">
        <v>0.9</v>
      </c>
      <c r="J20" s="121">
        <v>0.9</v>
      </c>
      <c r="K20" s="121">
        <v>0.9</v>
      </c>
      <c r="L20" s="121">
        <v>0.9</v>
      </c>
      <c r="M20" s="121">
        <v>0.9</v>
      </c>
      <c r="N20" s="121">
        <v>0.9</v>
      </c>
      <c r="O20" s="121">
        <v>0.9</v>
      </c>
      <c r="P20" s="120"/>
      <c r="U20" s="9"/>
    </row>
    <row r="21" spans="1:21" ht="18.75" hidden="1" customHeight="1">
      <c r="A21" s="120"/>
      <c r="B21" s="120"/>
      <c r="C21" s="1"/>
      <c r="D21" s="120">
        <v>1</v>
      </c>
      <c r="E21" s="120">
        <v>2</v>
      </c>
      <c r="F21" s="120">
        <v>3</v>
      </c>
      <c r="G21" s="120">
        <v>4</v>
      </c>
      <c r="H21" s="120">
        <v>5</v>
      </c>
      <c r="I21" s="120">
        <v>6</v>
      </c>
      <c r="J21" s="120">
        <v>7</v>
      </c>
      <c r="K21" s="120">
        <v>8</v>
      </c>
      <c r="L21" s="120">
        <v>9</v>
      </c>
      <c r="M21" s="120">
        <v>10</v>
      </c>
      <c r="N21" s="120">
        <v>11</v>
      </c>
      <c r="O21" s="120">
        <v>12</v>
      </c>
      <c r="P21" s="120"/>
      <c r="U21" s="9"/>
    </row>
    <row r="22" spans="1:21">
      <c r="A22" s="205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7"/>
      <c r="S22"/>
    </row>
    <row r="23" spans="1:21">
      <c r="A23" s="205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7"/>
    </row>
    <row r="24" spans="1:21">
      <c r="A24" s="205"/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7"/>
    </row>
    <row r="25" spans="1:21">
      <c r="A25" s="205"/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7"/>
      <c r="S25"/>
    </row>
    <row r="26" spans="1:21">
      <c r="A26" s="205"/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7"/>
    </row>
    <row r="27" spans="1:21">
      <c r="A27" s="205"/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7"/>
    </row>
    <row r="28" spans="1:21">
      <c r="A28" s="205"/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7"/>
      <c r="S28"/>
    </row>
    <row r="29" spans="1:21">
      <c r="A29" s="205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7"/>
    </row>
    <row r="30" spans="1:21" ht="50.25" customHeigh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7"/>
    </row>
    <row r="31" spans="1:21" ht="50.25" customHeight="1">
      <c r="A31" s="126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8"/>
    </row>
    <row r="32" spans="1:21">
      <c r="A32" s="8"/>
      <c r="B32" s="10"/>
      <c r="C32" s="10"/>
      <c r="D32" s="127"/>
      <c r="E32" s="8"/>
      <c r="F32" s="8"/>
      <c r="G32" s="8"/>
      <c r="H32" s="10"/>
      <c r="I32" s="8"/>
      <c r="J32" s="8"/>
      <c r="K32" s="8"/>
      <c r="L32" s="8"/>
      <c r="M32" s="8"/>
      <c r="N32" s="8"/>
      <c r="O32" s="8"/>
      <c r="P32" s="125"/>
    </row>
    <row r="33" spans="1:19">
      <c r="A33" s="8"/>
      <c r="B33" s="10"/>
      <c r="C33" s="10"/>
      <c r="D33" s="127"/>
      <c r="E33" s="8"/>
      <c r="F33" s="8"/>
      <c r="G33" s="8"/>
      <c r="H33" s="10"/>
      <c r="I33" s="8"/>
      <c r="J33" s="8"/>
      <c r="K33" s="8"/>
      <c r="L33" s="8"/>
      <c r="M33" s="8"/>
      <c r="N33" s="8"/>
      <c r="O33" s="8"/>
      <c r="P33" s="125"/>
    </row>
    <row r="34" spans="1:19">
      <c r="A34" s="8"/>
      <c r="B34" s="10"/>
      <c r="C34" s="10"/>
      <c r="D34" s="127"/>
      <c r="E34" s="8"/>
      <c r="F34" s="8"/>
      <c r="G34" s="8"/>
      <c r="H34" s="10"/>
      <c r="I34" s="8"/>
      <c r="J34" s="8"/>
      <c r="K34" s="8"/>
      <c r="L34" s="8"/>
      <c r="M34" s="8"/>
      <c r="N34" s="8"/>
      <c r="O34" s="8"/>
      <c r="P34" s="125"/>
    </row>
    <row r="35" spans="1:19">
      <c r="A35" s="205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7"/>
    </row>
    <row r="36" spans="1:19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7"/>
      <c r="S36"/>
    </row>
    <row r="37" spans="1:19">
      <c r="A37" s="7"/>
      <c r="B37" s="10"/>
      <c r="C37" s="10"/>
      <c r="D37" s="127"/>
      <c r="E37" s="8"/>
      <c r="F37" s="8"/>
      <c r="G37" s="8"/>
      <c r="H37" s="10"/>
      <c r="I37" s="8"/>
      <c r="J37" s="8"/>
      <c r="K37" s="8"/>
      <c r="L37" s="8"/>
      <c r="M37" s="8"/>
      <c r="N37" s="8"/>
      <c r="O37" s="8"/>
      <c r="P37" s="4"/>
    </row>
    <row r="38" spans="1:19">
      <c r="A38" s="7"/>
      <c r="B38" s="10"/>
      <c r="C38" s="10"/>
      <c r="D38" s="127"/>
      <c r="E38" s="8"/>
      <c r="F38" s="8"/>
      <c r="G38" s="8"/>
      <c r="H38" s="10"/>
      <c r="I38" s="8"/>
      <c r="J38" s="8"/>
      <c r="K38" s="8"/>
      <c r="L38" s="8"/>
      <c r="M38" s="8"/>
      <c r="N38" s="8"/>
      <c r="O38" s="8"/>
      <c r="P38" s="4"/>
    </row>
    <row r="39" spans="1:19">
      <c r="A39" s="7"/>
      <c r="B39" s="10"/>
      <c r="C39" s="10"/>
      <c r="D39" s="127"/>
      <c r="E39" s="8"/>
      <c r="F39" s="8"/>
      <c r="G39" s="8"/>
      <c r="H39" s="10"/>
      <c r="I39" s="8"/>
      <c r="J39" s="8"/>
      <c r="K39" s="8"/>
      <c r="L39" s="8"/>
      <c r="M39" s="8"/>
      <c r="N39" s="8"/>
      <c r="O39" s="8"/>
      <c r="P39" s="4"/>
    </row>
    <row r="40" spans="1:19">
      <c r="A40" s="7"/>
      <c r="B40" s="10"/>
      <c r="C40" s="10"/>
      <c r="D40" s="127"/>
      <c r="E40" s="8"/>
      <c r="F40" s="8"/>
      <c r="G40" s="8"/>
      <c r="H40" s="10"/>
      <c r="I40" s="8"/>
      <c r="J40" s="8"/>
      <c r="K40" s="8"/>
      <c r="L40" s="8"/>
      <c r="M40" s="8"/>
      <c r="N40" s="8"/>
      <c r="O40" s="8"/>
      <c r="P40" s="4"/>
    </row>
    <row r="41" spans="1:19">
      <c r="A41" s="7"/>
      <c r="B41" s="10"/>
      <c r="C41" s="10"/>
      <c r="D41" s="127"/>
      <c r="E41" s="8"/>
      <c r="F41" s="8"/>
      <c r="G41" s="8"/>
      <c r="H41" s="10"/>
      <c r="I41" s="8"/>
      <c r="J41" s="8"/>
      <c r="K41" s="8"/>
      <c r="L41" s="8"/>
      <c r="M41" s="8"/>
      <c r="N41" s="8"/>
      <c r="O41" s="8"/>
      <c r="P41" s="4"/>
    </row>
    <row r="42" spans="1:19">
      <c r="A42" s="7"/>
      <c r="B42" s="10"/>
      <c r="C42" s="10"/>
      <c r="D42" s="127"/>
      <c r="E42" s="8"/>
      <c r="F42" s="8"/>
      <c r="G42" s="8"/>
      <c r="H42" s="10"/>
      <c r="I42" s="8"/>
      <c r="J42" s="8"/>
      <c r="K42" s="8"/>
      <c r="L42" s="8"/>
      <c r="M42" s="8"/>
      <c r="N42" s="8"/>
      <c r="O42" s="8"/>
      <c r="P42" s="4"/>
    </row>
    <row r="43" spans="1:19">
      <c r="A43" s="7"/>
      <c r="B43" s="10"/>
      <c r="C43" s="10"/>
      <c r="D43" s="127"/>
      <c r="E43" s="8"/>
      <c r="F43" s="8"/>
      <c r="G43" s="8"/>
      <c r="H43" s="10"/>
      <c r="I43" s="8"/>
      <c r="J43" s="8"/>
      <c r="K43" s="8"/>
      <c r="L43" s="8"/>
      <c r="M43" s="8"/>
      <c r="N43" s="8"/>
      <c r="O43" s="8"/>
      <c r="P43" s="4"/>
    </row>
    <row r="44" spans="1:19">
      <c r="A44" s="7"/>
      <c r="B44" s="10"/>
      <c r="C44" s="10"/>
      <c r="D44" s="127"/>
      <c r="E44" s="8"/>
      <c r="F44" s="8"/>
      <c r="G44" s="8"/>
      <c r="H44" s="10"/>
      <c r="I44" s="8"/>
      <c r="J44" s="8"/>
      <c r="K44" s="8"/>
      <c r="L44" s="8"/>
      <c r="M44" s="8"/>
      <c r="N44" s="8"/>
      <c r="O44" s="8"/>
      <c r="P44" s="4"/>
    </row>
    <row r="45" spans="1:19">
      <c r="A45" s="7"/>
      <c r="B45" s="10"/>
      <c r="C45" s="10"/>
      <c r="D45" s="127"/>
      <c r="E45" s="8"/>
      <c r="F45" s="8"/>
      <c r="G45" s="8"/>
      <c r="H45" s="10"/>
      <c r="I45" s="8"/>
      <c r="J45" s="8"/>
      <c r="K45" s="8"/>
      <c r="L45" s="8"/>
      <c r="M45" s="8"/>
      <c r="N45" s="8"/>
      <c r="O45" s="8"/>
      <c r="P45" s="4"/>
    </row>
    <row r="46" spans="1:19">
      <c r="A46" s="7"/>
      <c r="B46" s="10"/>
      <c r="C46" s="10"/>
      <c r="D46" s="127"/>
      <c r="E46" s="8"/>
      <c r="F46" s="8"/>
      <c r="G46" s="8"/>
      <c r="H46" s="10"/>
      <c r="I46" s="8"/>
      <c r="J46" s="8"/>
      <c r="K46" s="8"/>
      <c r="L46" s="8"/>
      <c r="M46" s="8"/>
      <c r="N46" s="8"/>
      <c r="O46" s="8"/>
      <c r="P46" s="4"/>
    </row>
    <row r="47" spans="1:19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9"/>
      <c r="L47" s="110"/>
      <c r="M47" s="211" t="s">
        <v>15</v>
      </c>
      <c r="N47" s="212"/>
      <c r="O47" s="212"/>
      <c r="P47" s="213"/>
    </row>
    <row r="48" spans="1:19" s="11" customFormat="1" ht="14.25" customHeight="1">
      <c r="A48" s="111"/>
      <c r="B48" s="112" t="s">
        <v>16</v>
      </c>
      <c r="C48" s="206"/>
      <c r="D48" s="206"/>
      <c r="E48" s="206"/>
      <c r="F48" s="206"/>
      <c r="G48" s="206"/>
      <c r="H48" s="206"/>
      <c r="I48" s="206"/>
      <c r="J48" s="206"/>
      <c r="K48" s="209"/>
      <c r="L48" s="113"/>
      <c r="M48" s="211" t="s">
        <v>17</v>
      </c>
      <c r="N48" s="212"/>
      <c r="O48" s="212"/>
      <c r="P48" s="213"/>
      <c r="Q48" s="1"/>
    </row>
    <row r="49" spans="1:17" ht="14.25" customHeight="1" thickBot="1">
      <c r="A49" s="114"/>
      <c r="B49" s="115" t="s">
        <v>18</v>
      </c>
      <c r="C49" s="208"/>
      <c r="D49" s="208"/>
      <c r="E49" s="208"/>
      <c r="F49" s="214"/>
      <c r="G49" s="214"/>
      <c r="H49" s="208"/>
      <c r="I49" s="208"/>
      <c r="J49" s="208"/>
      <c r="K49" s="210"/>
      <c r="L49" s="116"/>
      <c r="M49" s="215" t="s">
        <v>19</v>
      </c>
      <c r="N49" s="216"/>
      <c r="O49" s="216"/>
      <c r="P49" s="217"/>
      <c r="Q49" s="8"/>
    </row>
  </sheetData>
  <mergeCells count="56">
    <mergeCell ref="M17:O17"/>
    <mergeCell ref="D14:D15"/>
    <mergeCell ref="E14:E15"/>
    <mergeCell ref="F14:F15"/>
    <mergeCell ref="G14:G15"/>
    <mergeCell ref="H14:H15"/>
    <mergeCell ref="I14:I15"/>
    <mergeCell ref="J14:J15"/>
    <mergeCell ref="J17:L17"/>
    <mergeCell ref="A16:A17"/>
    <mergeCell ref="B16:B17"/>
    <mergeCell ref="C16:C17"/>
    <mergeCell ref="D17:F17"/>
    <mergeCell ref="G17:I17"/>
    <mergeCell ref="A22:P30"/>
    <mergeCell ref="A35:P36"/>
    <mergeCell ref="A47:B47"/>
    <mergeCell ref="C47:E49"/>
    <mergeCell ref="F47:G48"/>
    <mergeCell ref="H47:K49"/>
    <mergeCell ref="M47:P47"/>
    <mergeCell ref="M48:P48"/>
    <mergeCell ref="F49:G49"/>
    <mergeCell ref="M49:P49"/>
    <mergeCell ref="M11:O11"/>
    <mergeCell ref="A14:A15"/>
    <mergeCell ref="B14:B15"/>
    <mergeCell ref="C14:C15"/>
    <mergeCell ref="K14:K15"/>
    <mergeCell ref="L14:L15"/>
    <mergeCell ref="A10:A11"/>
    <mergeCell ref="B10:B11"/>
    <mergeCell ref="C10:C11"/>
    <mergeCell ref="D11:F11"/>
    <mergeCell ref="G11:I11"/>
    <mergeCell ref="J11:L11"/>
    <mergeCell ref="M14:M15"/>
    <mergeCell ref="N14:N15"/>
    <mergeCell ref="O14:O15"/>
    <mergeCell ref="A6:B7"/>
    <mergeCell ref="C6:C7"/>
    <mergeCell ref="D6:O6"/>
    <mergeCell ref="A8:A9"/>
    <mergeCell ref="B8:B9"/>
    <mergeCell ref="C8:C9"/>
    <mergeCell ref="D9:F9"/>
    <mergeCell ref="G9:I9"/>
    <mergeCell ref="J9:L9"/>
    <mergeCell ref="M9:O9"/>
    <mergeCell ref="A1:A3"/>
    <mergeCell ref="B1:M3"/>
    <mergeCell ref="N1:P3"/>
    <mergeCell ref="A4:P4"/>
    <mergeCell ref="A5:F5"/>
    <mergeCell ref="G5:L5"/>
    <mergeCell ref="M5:P5"/>
  </mergeCells>
  <conditionalFormatting sqref="D8:O9">
    <cfRule type="cellIs" dxfId="39" priority="22" operator="greaterThan">
      <formula>$C$8</formula>
    </cfRule>
    <cfRule type="cellIs" dxfId="38" priority="23" operator="lessThanOrEqual">
      <formula>$C$8</formula>
    </cfRule>
  </conditionalFormatting>
  <conditionalFormatting sqref="D10:O11">
    <cfRule type="cellIs" dxfId="37" priority="20" operator="greaterThan">
      <formula>$C$10</formula>
    </cfRule>
    <cfRule type="cellIs" dxfId="36" priority="21" operator="lessThanOrEqual">
      <formula>$C$10</formula>
    </cfRule>
  </conditionalFormatting>
  <conditionalFormatting sqref="D8:O11">
    <cfRule type="cellIs" dxfId="35" priority="19" operator="equal">
      <formula>$U$13</formula>
    </cfRule>
  </conditionalFormatting>
  <conditionalFormatting sqref="M16:O16 M16:M17">
    <cfRule type="cellIs" dxfId="34" priority="16" operator="equal">
      <formula>$R$1</formula>
    </cfRule>
    <cfRule type="cellIs" dxfId="33" priority="17" operator="lessThanOrEqual">
      <formula>$C$14</formula>
    </cfRule>
    <cfRule type="cellIs" dxfId="32" priority="18" operator="greaterThan">
      <formula>$C$14</formula>
    </cfRule>
  </conditionalFormatting>
  <conditionalFormatting sqref="D8 F8:O8">
    <cfRule type="cellIs" dxfId="31" priority="14" stopIfTrue="1" operator="greaterThan">
      <formula>5</formula>
    </cfRule>
  </conditionalFormatting>
  <conditionalFormatting sqref="P8 P14 P10:P11">
    <cfRule type="iconSet" priority="13">
      <iconSet iconSet="3Arrows" showValue="0" reverse="1">
        <cfvo type="percent" val="0"/>
        <cfvo type="percent" val="$P$8"/>
        <cfvo type="percent" val="$P$8" gte="0"/>
      </iconSet>
    </cfRule>
  </conditionalFormatting>
  <conditionalFormatting sqref="P8:P9">
    <cfRule type="iconSet" priority="12">
      <iconSet iconSet="3Arrows" showValue="0" reverse="1">
        <cfvo type="percent" val="0"/>
        <cfvo type="num" val="0"/>
        <cfvo type="num" val="0" gte="0"/>
      </iconSet>
    </cfRule>
  </conditionalFormatting>
  <conditionalFormatting sqref="P10:P11">
    <cfRule type="iconSet" priority="11">
      <iconSet iconSet="3Arrows" showValue="0" reverse="1">
        <cfvo type="percent" val="0"/>
        <cfvo type="num" val="0"/>
        <cfvo type="num" val="0" gte="0"/>
      </iconSet>
    </cfRule>
  </conditionalFormatting>
  <conditionalFormatting sqref="P14">
    <cfRule type="iconSet" priority="10">
      <iconSet iconSet="3Arrows" showValue="0">
        <cfvo type="percent" val="0"/>
        <cfvo type="num" val="0"/>
        <cfvo type="num" val="0" gte="0"/>
      </iconSet>
    </cfRule>
  </conditionalFormatting>
  <conditionalFormatting sqref="P16">
    <cfRule type="iconSet" priority="9">
      <iconSet iconSet="3Arrows" showValue="0" reverse="1">
        <cfvo type="percent" val="0"/>
        <cfvo type="percent" val="$P$8"/>
        <cfvo type="percent" val="$P$8" gte="0"/>
      </iconSet>
    </cfRule>
  </conditionalFormatting>
  <conditionalFormatting sqref="P16">
    <cfRule type="iconSet" priority="8">
      <iconSet iconSet="3Arrows" showValue="0">
        <cfvo type="percent" val="0"/>
        <cfvo type="num" val="0"/>
        <cfvo type="num" val="0" gte="0"/>
      </iconSet>
    </cfRule>
  </conditionalFormatting>
  <conditionalFormatting sqref="D16:O17">
    <cfRule type="cellIs" dxfId="30" priority="7" operator="greaterThanOrEqual">
      <formula>$C$16</formula>
    </cfRule>
  </conditionalFormatting>
  <conditionalFormatting sqref="D16:F17">
    <cfRule type="cellIs" dxfId="29" priority="6" operator="lessThan">
      <formula>$C$16</formula>
    </cfRule>
  </conditionalFormatting>
  <conditionalFormatting sqref="G16:O17">
    <cfRule type="cellIs" dxfId="28" priority="5" operator="lessThan">
      <formula>$C$16</formula>
    </cfRule>
  </conditionalFormatting>
  <conditionalFormatting sqref="I16">
    <cfRule type="cellIs" dxfId="27" priority="4" operator="lessThan">
      <formula>$C$16</formula>
    </cfRule>
  </conditionalFormatting>
  <conditionalFormatting sqref="J16">
    <cfRule type="cellIs" dxfId="26" priority="3" operator="lessThan">
      <formula>$C$16</formula>
    </cfRule>
  </conditionalFormatting>
  <conditionalFormatting sqref="K16">
    <cfRule type="cellIs" dxfId="25" priority="2" operator="lessThan">
      <formula>$C$16</formula>
    </cfRule>
  </conditionalFormatting>
  <conditionalFormatting sqref="L16">
    <cfRule type="cellIs" dxfId="24" priority="1" operator="lessThan">
      <formula>$C$16</formula>
    </cfRule>
  </conditionalFormatting>
  <pageMargins left="0.39370078740157483" right="0.39370078740157483" top="0.39370078740157483" bottom="0.39370078740157483" header="0.39370078740157483" footer="0.3937007874015748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Picture.8" shapeId="3073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38100</xdr:rowOff>
              </from>
              <to>
                <xdr:col>0</xdr:col>
                <xdr:colOff>571500</xdr:colOff>
                <xdr:row>2</xdr:row>
                <xdr:rowOff>0</xdr:rowOff>
              </to>
            </anchor>
          </objectPr>
        </oleObject>
      </mc:Choice>
      <mc:Fallback>
        <oleObject progId="Word.Picture.8" shapeId="3073" r:id="rId4"/>
      </mc:Fallback>
    </mc:AlternateContent>
    <mc:AlternateContent xmlns:mc="http://schemas.openxmlformats.org/markup-compatibility/2006">
      <mc:Choice Requires="x14">
        <oleObject progId="Word.Picture.8" shapeId="3074" r:id="rId6">
          <objectPr defaultSize="0" autoPict="0" r:id="rId5">
            <anchor moveWithCells="1" sizeWithCells="1">
              <from>
                <xdr:col>0</xdr:col>
                <xdr:colOff>28575</xdr:colOff>
                <xdr:row>46</xdr:row>
                <xdr:rowOff>0</xdr:rowOff>
              </from>
              <to>
                <xdr:col>0</xdr:col>
                <xdr:colOff>571500</xdr:colOff>
                <xdr:row>46</xdr:row>
                <xdr:rowOff>0</xdr:rowOff>
              </to>
            </anchor>
          </objectPr>
        </oleObject>
      </mc:Choice>
      <mc:Fallback>
        <oleObject progId="Word.Picture.8" shapeId="3074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U49"/>
  <sheetViews>
    <sheetView topLeftCell="A7" zoomScaleSheetLayoutView="98" workbookViewId="0">
      <selection activeCell="G9" sqref="G9:I9"/>
    </sheetView>
  </sheetViews>
  <sheetFormatPr baseColWidth="10" defaultColWidth="11.42578125" defaultRowHeight="15"/>
  <cols>
    <col min="1" max="1" width="9.140625" style="1" customWidth="1"/>
    <col min="2" max="2" width="25.42578125" style="12" customWidth="1"/>
    <col min="3" max="3" width="11.7109375" style="12" customWidth="1"/>
    <col min="4" max="4" width="6.7109375" style="13" customWidth="1"/>
    <col min="5" max="7" width="6.7109375" style="1" customWidth="1"/>
    <col min="8" max="8" width="6.7109375" style="12" customWidth="1"/>
    <col min="9" max="11" width="6.7109375" style="1" customWidth="1"/>
    <col min="12" max="12" width="7" style="1" customWidth="1"/>
    <col min="13" max="13" width="8.85546875" style="1" customWidth="1"/>
    <col min="14" max="15" width="6.7109375" style="1" customWidth="1"/>
    <col min="16" max="16" width="8.85546875" style="1" customWidth="1"/>
    <col min="17" max="16384" width="11.42578125" style="1"/>
  </cols>
  <sheetData>
    <row r="1" spans="1:21" ht="18.95" customHeight="1">
      <c r="A1" s="154"/>
      <c r="B1" s="157" t="s">
        <v>74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9"/>
      <c r="N1" s="166" t="s">
        <v>70</v>
      </c>
      <c r="O1" s="167"/>
      <c r="P1" s="168"/>
      <c r="R1" s="9"/>
    </row>
    <row r="2" spans="1:21" ht="18.95" customHeight="1">
      <c r="A2" s="155"/>
      <c r="B2" s="160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2"/>
      <c r="N2" s="169"/>
      <c r="O2" s="170"/>
      <c r="P2" s="171"/>
    </row>
    <row r="3" spans="1:21" ht="4.5" customHeight="1" thickBot="1">
      <c r="A3" s="156"/>
      <c r="B3" s="163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5"/>
      <c r="N3" s="172"/>
      <c r="O3" s="173"/>
      <c r="P3" s="174"/>
    </row>
    <row r="4" spans="1:21">
      <c r="A4" s="175" t="s">
        <v>77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7"/>
    </row>
    <row r="5" spans="1:21" s="2" customFormat="1" ht="30" customHeight="1" thickBot="1">
      <c r="A5" s="178" t="s">
        <v>60</v>
      </c>
      <c r="B5" s="179"/>
      <c r="C5" s="179"/>
      <c r="D5" s="179"/>
      <c r="E5" s="179"/>
      <c r="F5" s="180"/>
      <c r="G5" s="181" t="s">
        <v>72</v>
      </c>
      <c r="H5" s="182"/>
      <c r="I5" s="182"/>
      <c r="J5" s="182"/>
      <c r="K5" s="182"/>
      <c r="L5" s="183"/>
      <c r="M5" s="181" t="s">
        <v>71</v>
      </c>
      <c r="N5" s="182"/>
      <c r="O5" s="182"/>
      <c r="P5" s="184"/>
    </row>
    <row r="6" spans="1:21" ht="19.5" customHeight="1" thickTop="1">
      <c r="A6" s="185" t="s">
        <v>0</v>
      </c>
      <c r="B6" s="186"/>
      <c r="C6" s="186" t="s">
        <v>1</v>
      </c>
      <c r="D6" s="190" t="s">
        <v>61</v>
      </c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2"/>
      <c r="P6" s="103" t="s">
        <v>2</v>
      </c>
    </row>
    <row r="7" spans="1:21" ht="26.25" customHeight="1">
      <c r="A7" s="187"/>
      <c r="B7" s="188"/>
      <c r="C7" s="189"/>
      <c r="D7" s="104" t="s">
        <v>3</v>
      </c>
      <c r="E7" s="104" t="s">
        <v>4</v>
      </c>
      <c r="F7" s="104" t="s">
        <v>5</v>
      </c>
      <c r="G7" s="104" t="s">
        <v>6</v>
      </c>
      <c r="H7" s="104" t="s">
        <v>7</v>
      </c>
      <c r="I7" s="104" t="s">
        <v>8</v>
      </c>
      <c r="J7" s="104" t="s">
        <v>9</v>
      </c>
      <c r="K7" s="104" t="s">
        <v>10</v>
      </c>
      <c r="L7" s="104" t="s">
        <v>11</v>
      </c>
      <c r="M7" s="104" t="s">
        <v>12</v>
      </c>
      <c r="N7" s="104" t="s">
        <v>13</v>
      </c>
      <c r="O7" s="104" t="s">
        <v>14</v>
      </c>
      <c r="P7" s="105"/>
    </row>
    <row r="8" spans="1:21" ht="19.5" customHeight="1">
      <c r="A8" s="193" t="s">
        <v>62</v>
      </c>
      <c r="B8" s="194" t="s">
        <v>64</v>
      </c>
      <c r="C8" s="196">
        <v>0.03</v>
      </c>
      <c r="D8" s="149">
        <v>3.4000000000000002E-2</v>
      </c>
      <c r="E8" s="149">
        <v>2.1999999999999999E-2</v>
      </c>
      <c r="F8" s="149">
        <v>1.7000000000000001E-2</v>
      </c>
      <c r="G8" s="149">
        <v>3.7999999999999999E-2</v>
      </c>
      <c r="H8" s="149">
        <v>6.7000000000000004E-2</v>
      </c>
      <c r="I8" s="149">
        <v>4.1000000000000002E-2</v>
      </c>
      <c r="J8" s="106"/>
      <c r="K8" s="106"/>
      <c r="L8" s="106"/>
      <c r="M8" s="106"/>
      <c r="N8" s="106"/>
      <c r="O8" s="106"/>
      <c r="P8" s="124">
        <f>IF(ISERR(SLOPE(D8:O8,D21:O21)),"",(SLOPE(D8:O8,D21:O21)))</f>
        <v>5.4571428571428583E-3</v>
      </c>
    </row>
    <row r="9" spans="1:21" ht="20.25" customHeight="1">
      <c r="A9" s="185"/>
      <c r="B9" s="195"/>
      <c r="C9" s="197"/>
      <c r="D9" s="198">
        <f>IF(ISERR(AVERAGE(D8:F8)),"",(AVERAGE(D8:F8)))</f>
        <v>2.4333333333333335E-2</v>
      </c>
      <c r="E9" s="198"/>
      <c r="F9" s="198"/>
      <c r="G9" s="198">
        <f>IF(ISERR(AVERAGE(G8:I8)),"",(AVERAGE(G8:I8)))</f>
        <v>4.8666666666666671E-2</v>
      </c>
      <c r="H9" s="198"/>
      <c r="I9" s="198"/>
      <c r="J9" s="198" t="str">
        <f>IF(ISERR(AVERAGE(J8:L8)),"",(AVERAGE(J8:L8)))</f>
        <v/>
      </c>
      <c r="K9" s="198"/>
      <c r="L9" s="198"/>
      <c r="M9" s="198" t="str">
        <f>IF(ISERR(AVERAGE(M8:O8)),"",(AVERAGE(M8:O8)))</f>
        <v/>
      </c>
      <c r="N9" s="198"/>
      <c r="O9" s="198"/>
      <c r="P9" s="124"/>
      <c r="R9" s="3"/>
      <c r="S9" s="3"/>
    </row>
    <row r="10" spans="1:21" ht="20.25" customHeight="1">
      <c r="A10" s="193" t="s">
        <v>63</v>
      </c>
      <c r="B10" s="194" t="s">
        <v>66</v>
      </c>
      <c r="C10" s="203">
        <v>1.4999999999999999E-2</v>
      </c>
      <c r="D10" s="136">
        <v>3.0000000000000001E-3</v>
      </c>
      <c r="E10" s="136">
        <v>8.9999999999999993E-3</v>
      </c>
      <c r="F10" s="136">
        <v>4.0000000000000001E-3</v>
      </c>
      <c r="G10" s="136">
        <v>1.0999999999999999E-2</v>
      </c>
      <c r="H10" s="136">
        <v>7.0000000000000001E-3</v>
      </c>
      <c r="I10" s="136">
        <v>5.4999999999999997E-3</v>
      </c>
      <c r="J10" s="136"/>
      <c r="K10" s="137"/>
      <c r="L10" s="107"/>
      <c r="M10" s="147"/>
      <c r="N10" s="137"/>
      <c r="O10" s="137"/>
      <c r="P10" s="124">
        <f>IF(ISERR(SLOPE(D10:O10,D21:O21)),"",(SLOPE(D10:O10,D21:O21)))</f>
        <v>3.8571428571428584E-4</v>
      </c>
      <c r="R10" s="3"/>
      <c r="S10" s="3"/>
    </row>
    <row r="11" spans="1:21" ht="19.5" customHeight="1">
      <c r="A11" s="185"/>
      <c r="B11" s="195"/>
      <c r="C11" s="204"/>
      <c r="D11" s="219">
        <f>IF(ISERR(AVERAGE(D10:F10)),"",(AVERAGE(D10:F10)))</f>
        <v>5.3333333333333332E-3</v>
      </c>
      <c r="E11" s="219"/>
      <c r="F11" s="219"/>
      <c r="G11" s="219">
        <f>IF(ISERR(AVERAGE(G10:I10)),"",(AVERAGE(G10:I10)))</f>
        <v>7.8333333333333328E-3</v>
      </c>
      <c r="H11" s="219"/>
      <c r="I11" s="219"/>
      <c r="J11" s="219" t="str">
        <f>IF(ISERR(AVERAGE(J10:L10)),"",(AVERAGE(J10:L10)))</f>
        <v/>
      </c>
      <c r="K11" s="219"/>
      <c r="L11" s="219"/>
      <c r="M11" s="219" t="str">
        <f>IF(ISERR(AVERAGE(M10:O10)),"",(AVERAGE(M10:O10)))</f>
        <v/>
      </c>
      <c r="N11" s="219"/>
      <c r="O11" s="219"/>
      <c r="P11" s="123"/>
    </row>
    <row r="12" spans="1:21" s="3" customFormat="1" ht="0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3"/>
      <c r="T12" s="1"/>
      <c r="U12" s="5"/>
    </row>
    <row r="13" spans="1:21" ht="20.25" hidden="1" customHeight="1">
      <c r="B13" s="1"/>
      <c r="C13" s="1"/>
      <c r="D13" s="1"/>
      <c r="H13" s="1"/>
      <c r="P13" s="13"/>
      <c r="U13" s="9"/>
    </row>
    <row r="14" spans="1:21" s="3" customFormat="1" ht="21" customHeight="1">
      <c r="A14" s="199" t="s">
        <v>65</v>
      </c>
      <c r="B14" s="194" t="s">
        <v>76</v>
      </c>
      <c r="C14" s="200" t="s">
        <v>69</v>
      </c>
      <c r="D14" s="201">
        <v>92</v>
      </c>
      <c r="E14" s="201">
        <v>90</v>
      </c>
      <c r="F14" s="201">
        <v>91</v>
      </c>
      <c r="G14" s="201">
        <v>89</v>
      </c>
      <c r="H14" s="201">
        <v>86</v>
      </c>
      <c r="I14" s="201">
        <v>80</v>
      </c>
      <c r="J14" s="201"/>
      <c r="K14" s="201"/>
      <c r="L14" s="201"/>
      <c r="M14" s="201"/>
      <c r="N14" s="201"/>
      <c r="O14" s="201"/>
      <c r="P14" s="129">
        <f>IF(ISERR(SLOPE(D14:O14,D21:O21)),"",(SLOPE(D14:O14,D21:O21)))</f>
        <v>-2.1142857142857143</v>
      </c>
      <c r="T14" s="1"/>
      <c r="U14" s="5"/>
    </row>
    <row r="15" spans="1:21" ht="18.75" customHeight="1">
      <c r="A15" s="199"/>
      <c r="B15" s="195"/>
      <c r="C15" s="200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  <c r="O15" s="202"/>
      <c r="P15" s="130"/>
      <c r="U15" s="9"/>
    </row>
    <row r="16" spans="1:21" ht="18.75" customHeight="1">
      <c r="A16" s="199" t="s">
        <v>67</v>
      </c>
      <c r="B16" s="194" t="s">
        <v>68</v>
      </c>
      <c r="C16" s="218">
        <v>0.9</v>
      </c>
      <c r="D16" s="108"/>
      <c r="E16" s="109"/>
      <c r="F16" s="152"/>
      <c r="G16" s="109"/>
      <c r="H16" s="109"/>
      <c r="I16" s="109"/>
      <c r="J16" s="108"/>
      <c r="K16" s="108"/>
      <c r="L16" s="108"/>
      <c r="M16" s="108"/>
      <c r="N16" s="108"/>
      <c r="O16" s="108"/>
      <c r="P16" s="124" t="str">
        <f>IF(ISERR(SLOPE(D16:O16,D23:O23)),"",(SLOPE(D16:O16,D23:O23)))</f>
        <v/>
      </c>
      <c r="U16" s="9"/>
    </row>
    <row r="17" spans="1:21" ht="18.75" customHeight="1">
      <c r="A17" s="199"/>
      <c r="B17" s="195"/>
      <c r="C17" s="218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122"/>
      <c r="U17" s="9"/>
    </row>
    <row r="18" spans="1:21" ht="18.75" hidden="1" customHeight="1">
      <c r="A18" s="118"/>
      <c r="B18" s="117"/>
      <c r="C18" s="1"/>
      <c r="D18" s="119">
        <v>0.03</v>
      </c>
      <c r="E18" s="119">
        <v>0.03</v>
      </c>
      <c r="F18" s="119">
        <v>0.03</v>
      </c>
      <c r="G18" s="119">
        <v>0.03</v>
      </c>
      <c r="H18" s="119">
        <v>0.03</v>
      </c>
      <c r="I18" s="119">
        <v>0.03</v>
      </c>
      <c r="J18" s="119">
        <v>0.03</v>
      </c>
      <c r="K18" s="119">
        <v>0.03</v>
      </c>
      <c r="L18" s="119">
        <v>0.03</v>
      </c>
      <c r="M18" s="119">
        <v>0.03</v>
      </c>
      <c r="N18" s="119">
        <v>0.03</v>
      </c>
      <c r="O18" s="119">
        <v>0.03</v>
      </c>
      <c r="P18" s="6"/>
      <c r="U18" s="9"/>
    </row>
    <row r="19" spans="1:21" ht="18.75" hidden="1" customHeight="1">
      <c r="A19" s="120"/>
      <c r="B19" s="120"/>
      <c r="C19" s="1"/>
      <c r="D19" s="121">
        <v>0.05</v>
      </c>
      <c r="E19" s="121">
        <v>0.05</v>
      </c>
      <c r="F19" s="121">
        <v>0.05</v>
      </c>
      <c r="G19" s="121">
        <v>0.05</v>
      </c>
      <c r="H19" s="121">
        <v>0.05</v>
      </c>
      <c r="I19" s="121">
        <v>0.05</v>
      </c>
      <c r="J19" s="121">
        <v>0.05</v>
      </c>
      <c r="K19" s="121">
        <v>0.05</v>
      </c>
      <c r="L19" s="121">
        <v>0.05</v>
      </c>
      <c r="M19" s="121">
        <v>0.05</v>
      </c>
      <c r="N19" s="121">
        <v>0.05</v>
      </c>
      <c r="O19" s="121">
        <v>0.05</v>
      </c>
      <c r="P19" s="120"/>
      <c r="U19" s="9"/>
    </row>
    <row r="20" spans="1:21" ht="18.75" hidden="1" customHeight="1">
      <c r="A20" s="120"/>
      <c r="B20" s="120"/>
      <c r="C20" s="1"/>
      <c r="D20" s="121">
        <v>0.9</v>
      </c>
      <c r="E20" s="121">
        <v>0.9</v>
      </c>
      <c r="F20" s="121">
        <v>0.9</v>
      </c>
      <c r="G20" s="121">
        <v>0.9</v>
      </c>
      <c r="H20" s="121">
        <v>0.9</v>
      </c>
      <c r="I20" s="121">
        <v>0.9</v>
      </c>
      <c r="J20" s="121">
        <v>0.9</v>
      </c>
      <c r="K20" s="121">
        <v>0.9</v>
      </c>
      <c r="L20" s="121">
        <v>0.9</v>
      </c>
      <c r="M20" s="121">
        <v>0.9</v>
      </c>
      <c r="N20" s="121">
        <v>0.9</v>
      </c>
      <c r="O20" s="121">
        <v>0.9</v>
      </c>
      <c r="P20" s="120"/>
      <c r="U20" s="9"/>
    </row>
    <row r="21" spans="1:21" ht="18.75" hidden="1" customHeight="1">
      <c r="A21" s="120"/>
      <c r="B21" s="120"/>
      <c r="C21" s="1"/>
      <c r="D21" s="120">
        <v>1</v>
      </c>
      <c r="E21" s="120">
        <v>2</v>
      </c>
      <c r="F21" s="120">
        <v>3</v>
      </c>
      <c r="G21" s="120">
        <v>4</v>
      </c>
      <c r="H21" s="120">
        <v>5</v>
      </c>
      <c r="I21" s="120">
        <v>6</v>
      </c>
      <c r="J21" s="120">
        <v>7</v>
      </c>
      <c r="K21" s="120">
        <v>8</v>
      </c>
      <c r="L21" s="120">
        <v>9</v>
      </c>
      <c r="M21" s="120">
        <v>10</v>
      </c>
      <c r="N21" s="120">
        <v>11</v>
      </c>
      <c r="O21" s="120">
        <v>12</v>
      </c>
      <c r="P21" s="120"/>
      <c r="U21" s="9"/>
    </row>
    <row r="22" spans="1:21">
      <c r="A22" s="205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7"/>
      <c r="S22"/>
    </row>
    <row r="23" spans="1:21">
      <c r="A23" s="205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7"/>
    </row>
    <row r="24" spans="1:21">
      <c r="A24" s="205"/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7"/>
    </row>
    <row r="25" spans="1:21">
      <c r="A25" s="205"/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7"/>
      <c r="S25"/>
    </row>
    <row r="26" spans="1:21">
      <c r="A26" s="205"/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7"/>
    </row>
    <row r="27" spans="1:21">
      <c r="A27" s="205"/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7"/>
    </row>
    <row r="28" spans="1:21">
      <c r="A28" s="205"/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7"/>
      <c r="S28"/>
    </row>
    <row r="29" spans="1:21">
      <c r="A29" s="205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7"/>
    </row>
    <row r="30" spans="1:21" ht="50.25" customHeigh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7"/>
    </row>
    <row r="31" spans="1:21" ht="50.25" customHeigh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3"/>
    </row>
    <row r="32" spans="1:21">
      <c r="A32" s="8"/>
      <c r="B32" s="10"/>
      <c r="C32" s="10"/>
      <c r="D32" s="132"/>
      <c r="E32" s="8"/>
      <c r="F32" s="8"/>
      <c r="G32" s="8"/>
      <c r="H32" s="10"/>
      <c r="I32" s="8"/>
      <c r="J32" s="8"/>
      <c r="K32" s="8"/>
      <c r="L32" s="8"/>
      <c r="M32" s="8"/>
      <c r="N32" s="8"/>
      <c r="O32" s="8"/>
      <c r="P32" s="125"/>
    </row>
    <row r="33" spans="1:19">
      <c r="A33" s="8"/>
      <c r="B33" s="10"/>
      <c r="C33" s="10"/>
      <c r="D33" s="132"/>
      <c r="E33" s="8"/>
      <c r="F33" s="8"/>
      <c r="G33" s="8"/>
      <c r="H33" s="10"/>
      <c r="I33" s="8"/>
      <c r="J33" s="8"/>
      <c r="K33" s="8"/>
      <c r="L33" s="8"/>
      <c r="M33" s="8"/>
      <c r="N33" s="8"/>
      <c r="O33" s="8"/>
      <c r="P33" s="125"/>
    </row>
    <row r="34" spans="1:19">
      <c r="A34" s="8"/>
      <c r="B34" s="10"/>
      <c r="C34" s="10"/>
      <c r="D34" s="132"/>
      <c r="E34" s="8"/>
      <c r="F34" s="8"/>
      <c r="G34" s="8"/>
      <c r="H34" s="10"/>
      <c r="I34" s="8"/>
      <c r="J34" s="8"/>
      <c r="K34" s="8"/>
      <c r="L34" s="8"/>
      <c r="M34" s="8"/>
      <c r="N34" s="8"/>
      <c r="O34" s="8"/>
      <c r="P34" s="125"/>
    </row>
    <row r="35" spans="1:19">
      <c r="A35" s="205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7"/>
    </row>
    <row r="36" spans="1:19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7"/>
      <c r="S36"/>
    </row>
    <row r="37" spans="1:19">
      <c r="A37" s="7"/>
      <c r="B37" s="10"/>
      <c r="C37" s="10"/>
      <c r="D37" s="132"/>
      <c r="E37" s="8"/>
      <c r="F37" s="8"/>
      <c r="G37" s="8"/>
      <c r="H37" s="10"/>
      <c r="I37" s="8"/>
      <c r="J37" s="8"/>
      <c r="K37" s="8"/>
      <c r="L37" s="8"/>
      <c r="M37" s="8"/>
      <c r="N37" s="8"/>
      <c r="O37" s="8"/>
      <c r="P37" s="4"/>
    </row>
    <row r="38" spans="1:19">
      <c r="A38" s="7"/>
      <c r="B38" s="10"/>
      <c r="C38" s="10"/>
      <c r="D38" s="132"/>
      <c r="E38" s="8"/>
      <c r="F38" s="8"/>
      <c r="G38" s="8"/>
      <c r="H38" s="10"/>
      <c r="I38" s="8"/>
      <c r="J38" s="8"/>
      <c r="K38" s="8"/>
      <c r="L38" s="8"/>
      <c r="M38" s="8"/>
      <c r="N38" s="8"/>
      <c r="O38" s="8"/>
      <c r="P38" s="4"/>
    </row>
    <row r="39" spans="1:19">
      <c r="A39" s="7"/>
      <c r="B39" s="10"/>
      <c r="C39" s="10"/>
      <c r="D39" s="132"/>
      <c r="E39" s="8"/>
      <c r="F39" s="8"/>
      <c r="G39" s="8"/>
      <c r="H39" s="10"/>
      <c r="I39" s="8"/>
      <c r="J39" s="8"/>
      <c r="K39" s="8"/>
      <c r="L39" s="8"/>
      <c r="M39" s="8"/>
      <c r="N39" s="8"/>
      <c r="O39" s="8"/>
      <c r="P39" s="4"/>
    </row>
    <row r="40" spans="1:19">
      <c r="A40" s="7"/>
      <c r="B40" s="10"/>
      <c r="C40" s="10"/>
      <c r="D40" s="132"/>
      <c r="E40" s="8"/>
      <c r="F40" s="8"/>
      <c r="G40" s="8"/>
      <c r="H40" s="10"/>
      <c r="I40" s="8"/>
      <c r="J40" s="8"/>
      <c r="K40" s="8"/>
      <c r="L40" s="8"/>
      <c r="M40" s="8"/>
      <c r="N40" s="8"/>
      <c r="O40" s="8"/>
      <c r="P40" s="4"/>
    </row>
    <row r="41" spans="1:19">
      <c r="A41" s="7"/>
      <c r="B41" s="10"/>
      <c r="C41" s="10"/>
      <c r="D41" s="132"/>
      <c r="E41" s="8"/>
      <c r="F41" s="8"/>
      <c r="G41" s="8"/>
      <c r="H41" s="10"/>
      <c r="I41" s="8"/>
      <c r="J41" s="8"/>
      <c r="K41" s="8"/>
      <c r="L41" s="8"/>
      <c r="M41" s="8"/>
      <c r="N41" s="8"/>
      <c r="O41" s="8"/>
      <c r="P41" s="4"/>
    </row>
    <row r="42" spans="1:19">
      <c r="A42" s="7"/>
      <c r="B42" s="10"/>
      <c r="C42" s="10"/>
      <c r="D42" s="132"/>
      <c r="E42" s="8"/>
      <c r="F42" s="8"/>
      <c r="G42" s="8"/>
      <c r="H42" s="10"/>
      <c r="I42" s="8"/>
      <c r="J42" s="8"/>
      <c r="K42" s="8"/>
      <c r="L42" s="8"/>
      <c r="M42" s="8"/>
      <c r="N42" s="8"/>
      <c r="O42" s="8"/>
      <c r="P42" s="4"/>
    </row>
    <row r="43" spans="1:19">
      <c r="A43" s="7"/>
      <c r="B43" s="10"/>
      <c r="C43" s="10"/>
      <c r="D43" s="132"/>
      <c r="E43" s="8"/>
      <c r="F43" s="8"/>
      <c r="G43" s="8"/>
      <c r="H43" s="10"/>
      <c r="I43" s="8"/>
      <c r="J43" s="8"/>
      <c r="K43" s="8"/>
      <c r="L43" s="8"/>
      <c r="M43" s="8"/>
      <c r="N43" s="8"/>
      <c r="O43" s="8"/>
      <c r="P43" s="4"/>
    </row>
    <row r="44" spans="1:19">
      <c r="A44" s="7"/>
      <c r="B44" s="10"/>
      <c r="C44" s="10"/>
      <c r="D44" s="132"/>
      <c r="E44" s="8"/>
      <c r="F44" s="8"/>
      <c r="G44" s="8"/>
      <c r="H44" s="10"/>
      <c r="I44" s="8"/>
      <c r="J44" s="8"/>
      <c r="K44" s="8"/>
      <c r="L44" s="8"/>
      <c r="M44" s="8"/>
      <c r="N44" s="8"/>
      <c r="O44" s="8"/>
      <c r="P44" s="4"/>
    </row>
    <row r="45" spans="1:19">
      <c r="A45" s="7"/>
      <c r="B45" s="10"/>
      <c r="C45" s="10"/>
      <c r="D45" s="132"/>
      <c r="E45" s="8"/>
      <c r="F45" s="8"/>
      <c r="G45" s="8"/>
      <c r="H45" s="10"/>
      <c r="I45" s="8"/>
      <c r="J45" s="8"/>
      <c r="K45" s="8"/>
      <c r="L45" s="8"/>
      <c r="M45" s="8"/>
      <c r="N45" s="8"/>
      <c r="O45" s="8"/>
      <c r="P45" s="4"/>
    </row>
    <row r="46" spans="1:19">
      <c r="A46" s="7"/>
      <c r="B46" s="10"/>
      <c r="C46" s="10"/>
      <c r="D46" s="132"/>
      <c r="E46" s="8"/>
      <c r="F46" s="8"/>
      <c r="G46" s="8"/>
      <c r="H46" s="10"/>
      <c r="I46" s="8"/>
      <c r="J46" s="8"/>
      <c r="K46" s="8"/>
      <c r="L46" s="8"/>
      <c r="M46" s="8"/>
      <c r="N46" s="8"/>
      <c r="O46" s="8"/>
      <c r="P46" s="4"/>
    </row>
    <row r="47" spans="1:19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9"/>
      <c r="L47" s="110"/>
      <c r="M47" s="211" t="s">
        <v>15</v>
      </c>
      <c r="N47" s="212"/>
      <c r="O47" s="212"/>
      <c r="P47" s="213"/>
    </row>
    <row r="48" spans="1:19" s="11" customFormat="1" ht="14.25" customHeight="1">
      <c r="A48" s="111"/>
      <c r="B48" s="112" t="s">
        <v>16</v>
      </c>
      <c r="C48" s="206"/>
      <c r="D48" s="206"/>
      <c r="E48" s="206"/>
      <c r="F48" s="206"/>
      <c r="G48" s="206"/>
      <c r="H48" s="206"/>
      <c r="I48" s="206"/>
      <c r="J48" s="206"/>
      <c r="K48" s="209"/>
      <c r="L48" s="113"/>
      <c r="M48" s="211" t="s">
        <v>17</v>
      </c>
      <c r="N48" s="212"/>
      <c r="O48" s="212"/>
      <c r="P48" s="213"/>
      <c r="Q48" s="1"/>
    </row>
    <row r="49" spans="1:17" ht="14.25" customHeight="1" thickBot="1">
      <c r="A49" s="114"/>
      <c r="B49" s="115" t="s">
        <v>18</v>
      </c>
      <c r="C49" s="208"/>
      <c r="D49" s="208"/>
      <c r="E49" s="208"/>
      <c r="F49" s="214"/>
      <c r="G49" s="214"/>
      <c r="H49" s="208"/>
      <c r="I49" s="208"/>
      <c r="J49" s="208"/>
      <c r="K49" s="210"/>
      <c r="L49" s="116"/>
      <c r="M49" s="215" t="s">
        <v>19</v>
      </c>
      <c r="N49" s="216"/>
      <c r="O49" s="216"/>
      <c r="P49" s="217"/>
      <c r="Q49" s="8"/>
    </row>
  </sheetData>
  <mergeCells count="56">
    <mergeCell ref="A1:A3"/>
    <mergeCell ref="B1:M3"/>
    <mergeCell ref="N1:P3"/>
    <mergeCell ref="A4:P4"/>
    <mergeCell ref="A5:F5"/>
    <mergeCell ref="G5:L5"/>
    <mergeCell ref="M5:P5"/>
    <mergeCell ref="G11:I11"/>
    <mergeCell ref="J11:L11"/>
    <mergeCell ref="A6:B7"/>
    <mergeCell ref="C6:C7"/>
    <mergeCell ref="D6:O6"/>
    <mergeCell ref="A8:A9"/>
    <mergeCell ref="B8:B9"/>
    <mergeCell ref="C8:C9"/>
    <mergeCell ref="D9:F9"/>
    <mergeCell ref="G9:I9"/>
    <mergeCell ref="J9:L9"/>
    <mergeCell ref="M9:O9"/>
    <mergeCell ref="N14:N15"/>
    <mergeCell ref="O14:O15"/>
    <mergeCell ref="M11:O11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A10:A11"/>
    <mergeCell ref="B10:B11"/>
    <mergeCell ref="C10:C11"/>
    <mergeCell ref="D11:F11"/>
    <mergeCell ref="J17:L17"/>
    <mergeCell ref="J14:J15"/>
    <mergeCell ref="K14:K15"/>
    <mergeCell ref="L14:L15"/>
    <mergeCell ref="M14:M15"/>
    <mergeCell ref="M49:P49"/>
    <mergeCell ref="M17:O17"/>
    <mergeCell ref="A22:P30"/>
    <mergeCell ref="A35:P36"/>
    <mergeCell ref="A47:B47"/>
    <mergeCell ref="C47:E49"/>
    <mergeCell ref="F47:G48"/>
    <mergeCell ref="H47:K49"/>
    <mergeCell ref="M47:P47"/>
    <mergeCell ref="M48:P48"/>
    <mergeCell ref="F49:G49"/>
    <mergeCell ref="A16:A17"/>
    <mergeCell ref="B16:B17"/>
    <mergeCell ref="C16:C17"/>
    <mergeCell ref="D17:F17"/>
    <mergeCell ref="G17:I17"/>
  </mergeCells>
  <conditionalFormatting sqref="D8:O9">
    <cfRule type="cellIs" dxfId="23" priority="15" operator="greaterThan">
      <formula>$C$8</formula>
    </cfRule>
    <cfRule type="cellIs" dxfId="22" priority="16" operator="lessThanOrEqual">
      <formula>$C$8</formula>
    </cfRule>
  </conditionalFormatting>
  <conditionalFormatting sqref="D10:O11">
    <cfRule type="cellIs" dxfId="21" priority="13" operator="greaterThan">
      <formula>$C$10</formula>
    </cfRule>
    <cfRule type="cellIs" dxfId="20" priority="14" operator="lessThanOrEqual">
      <formula>$C$10</formula>
    </cfRule>
  </conditionalFormatting>
  <conditionalFormatting sqref="D8:O11">
    <cfRule type="cellIs" dxfId="19" priority="12" operator="equal">
      <formula>$U$13</formula>
    </cfRule>
  </conditionalFormatting>
  <conditionalFormatting sqref="D16:D17 E16:O16 G17 J17 M17">
    <cfRule type="cellIs" dxfId="18" priority="9" operator="equal">
      <formula>$R$1</formula>
    </cfRule>
    <cfRule type="cellIs" dxfId="17" priority="10" operator="greaterThanOrEqual">
      <formula>$C$14</formula>
    </cfRule>
    <cfRule type="cellIs" dxfId="16" priority="11" operator="lessThan">
      <formula>$C$14</formula>
    </cfRule>
  </conditionalFormatting>
  <conditionalFormatting sqref="P8 P14 P10">
    <cfRule type="iconSet" priority="6">
      <iconSet iconSet="3Arrows" showValue="0" reverse="1">
        <cfvo type="percent" val="0"/>
        <cfvo type="percent" val="$P$8"/>
        <cfvo type="percent" val="$P$8" gte="0"/>
      </iconSet>
    </cfRule>
  </conditionalFormatting>
  <conditionalFormatting sqref="P8:P9">
    <cfRule type="iconSet" priority="5">
      <iconSet iconSet="3Arrows" showValue="0" reverse="1">
        <cfvo type="percent" val="0"/>
        <cfvo type="num" val="0"/>
        <cfvo type="num" val="0" gte="0"/>
      </iconSet>
    </cfRule>
  </conditionalFormatting>
  <conditionalFormatting sqref="P10">
    <cfRule type="iconSet" priority="4">
      <iconSet iconSet="3Arrows" showValue="0" reverse="1">
        <cfvo type="percent" val="0"/>
        <cfvo type="num" val="0"/>
        <cfvo type="num" val="0" gte="0"/>
      </iconSet>
    </cfRule>
  </conditionalFormatting>
  <conditionalFormatting sqref="P14">
    <cfRule type="iconSet" priority="3">
      <iconSet iconSet="3Arrows" showValue="0">
        <cfvo type="percent" val="0"/>
        <cfvo type="num" val="0"/>
        <cfvo type="num" val="0" gte="0"/>
      </iconSet>
    </cfRule>
  </conditionalFormatting>
  <conditionalFormatting sqref="P16">
    <cfRule type="iconSet" priority="2">
      <iconSet iconSet="3Arrows" showValue="0" reverse="1">
        <cfvo type="percent" val="0"/>
        <cfvo type="percent" val="$P$8"/>
        <cfvo type="percent" val="$P$8" gte="0"/>
      </iconSet>
    </cfRule>
  </conditionalFormatting>
  <conditionalFormatting sqref="P16">
    <cfRule type="iconSet" priority="1">
      <iconSet iconSet="3Arrows" showValue="0">
        <cfvo type="percent" val="0"/>
        <cfvo type="num" val="0"/>
        <cfvo type="num" val="0" gte="0"/>
      </iconSet>
    </cfRule>
  </conditionalFormatting>
  <pageMargins left="0.39370078740157483" right="0.39370078740157483" top="0.39370078740157483" bottom="0.39370078740157483" header="0.39370078740157483" footer="0.3937007874015748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Picture.8" shapeId="5121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38100</xdr:rowOff>
              </from>
              <to>
                <xdr:col>0</xdr:col>
                <xdr:colOff>571500</xdr:colOff>
                <xdr:row>2</xdr:row>
                <xdr:rowOff>0</xdr:rowOff>
              </to>
            </anchor>
          </objectPr>
        </oleObject>
      </mc:Choice>
      <mc:Fallback>
        <oleObject progId="Word.Picture.8" shapeId="5121" r:id="rId4"/>
      </mc:Fallback>
    </mc:AlternateContent>
    <mc:AlternateContent xmlns:mc="http://schemas.openxmlformats.org/markup-compatibility/2006">
      <mc:Choice Requires="x14">
        <oleObject progId="Word.Picture.8" shapeId="5122" r:id="rId6">
          <objectPr defaultSize="0" autoPict="0" r:id="rId5">
            <anchor moveWithCells="1" sizeWithCells="1">
              <from>
                <xdr:col>0</xdr:col>
                <xdr:colOff>28575</xdr:colOff>
                <xdr:row>46</xdr:row>
                <xdr:rowOff>0</xdr:rowOff>
              </from>
              <to>
                <xdr:col>0</xdr:col>
                <xdr:colOff>571500</xdr:colOff>
                <xdr:row>46</xdr:row>
                <xdr:rowOff>0</xdr:rowOff>
              </to>
            </anchor>
          </objectPr>
        </oleObject>
      </mc:Choice>
      <mc:Fallback>
        <oleObject progId="Word.Picture.8" shapeId="5122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U49"/>
  <sheetViews>
    <sheetView tabSelected="1" zoomScaleSheetLayoutView="98" workbookViewId="0">
      <selection activeCell="I8" sqref="I8"/>
    </sheetView>
  </sheetViews>
  <sheetFormatPr baseColWidth="10" defaultColWidth="11.42578125" defaultRowHeight="15"/>
  <cols>
    <col min="1" max="1" width="9.140625" style="1" customWidth="1"/>
    <col min="2" max="2" width="25.42578125" style="12" customWidth="1"/>
    <col min="3" max="3" width="11.7109375" style="12" customWidth="1"/>
    <col min="4" max="4" width="6.7109375" style="13" customWidth="1"/>
    <col min="5" max="7" width="6.7109375" style="1" customWidth="1"/>
    <col min="8" max="8" width="6.7109375" style="12" customWidth="1"/>
    <col min="9" max="11" width="6.7109375" style="1" customWidth="1"/>
    <col min="12" max="12" width="7" style="1" customWidth="1"/>
    <col min="13" max="13" width="8.85546875" style="1" customWidth="1"/>
    <col min="14" max="15" width="6.7109375" style="1" customWidth="1"/>
    <col min="16" max="16" width="8.85546875" style="1" customWidth="1"/>
    <col min="17" max="16384" width="11.42578125" style="1"/>
  </cols>
  <sheetData>
    <row r="1" spans="1:21" ht="18.95" customHeight="1">
      <c r="A1" s="154"/>
      <c r="B1" s="157" t="s">
        <v>75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9"/>
      <c r="N1" s="166" t="s">
        <v>70</v>
      </c>
      <c r="O1" s="167"/>
      <c r="P1" s="168"/>
      <c r="R1" s="9"/>
    </row>
    <row r="2" spans="1:21" ht="18.95" customHeight="1">
      <c r="A2" s="155"/>
      <c r="B2" s="160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2"/>
      <c r="N2" s="169"/>
      <c r="O2" s="170"/>
      <c r="P2" s="171"/>
    </row>
    <row r="3" spans="1:21" ht="4.5" customHeight="1" thickBot="1">
      <c r="A3" s="156"/>
      <c r="B3" s="163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5"/>
      <c r="N3" s="172"/>
      <c r="O3" s="173"/>
      <c r="P3" s="174"/>
    </row>
    <row r="4" spans="1:21">
      <c r="A4" s="175" t="s">
        <v>77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7"/>
    </row>
    <row r="5" spans="1:21" s="2" customFormat="1" ht="30" customHeight="1" thickBot="1">
      <c r="A5" s="178" t="s">
        <v>60</v>
      </c>
      <c r="B5" s="179"/>
      <c r="C5" s="179"/>
      <c r="D5" s="179"/>
      <c r="E5" s="179"/>
      <c r="F5" s="180"/>
      <c r="G5" s="181" t="s">
        <v>72</v>
      </c>
      <c r="H5" s="182"/>
      <c r="I5" s="182"/>
      <c r="J5" s="182"/>
      <c r="K5" s="182"/>
      <c r="L5" s="183"/>
      <c r="M5" s="181" t="s">
        <v>71</v>
      </c>
      <c r="N5" s="182"/>
      <c r="O5" s="182"/>
      <c r="P5" s="184"/>
    </row>
    <row r="6" spans="1:21" ht="19.5" customHeight="1" thickTop="1">
      <c r="A6" s="185" t="s">
        <v>0</v>
      </c>
      <c r="B6" s="186"/>
      <c r="C6" s="186" t="s">
        <v>1</v>
      </c>
      <c r="D6" s="190" t="s">
        <v>61</v>
      </c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2"/>
      <c r="P6" s="103" t="s">
        <v>2</v>
      </c>
    </row>
    <row r="7" spans="1:21" ht="26.25" customHeight="1">
      <c r="A7" s="187"/>
      <c r="B7" s="188"/>
      <c r="C7" s="189"/>
      <c r="D7" s="104" t="s">
        <v>3</v>
      </c>
      <c r="E7" s="104" t="s">
        <v>4</v>
      </c>
      <c r="F7" s="104" t="s">
        <v>5</v>
      </c>
      <c r="G7" s="104" t="s">
        <v>6</v>
      </c>
      <c r="H7" s="104" t="s">
        <v>7</v>
      </c>
      <c r="I7" s="104" t="s">
        <v>8</v>
      </c>
      <c r="J7" s="104" t="s">
        <v>9</v>
      </c>
      <c r="K7" s="104" t="s">
        <v>10</v>
      </c>
      <c r="L7" s="104" t="s">
        <v>11</v>
      </c>
      <c r="M7" s="104" t="s">
        <v>12</v>
      </c>
      <c r="N7" s="104" t="s">
        <v>13</v>
      </c>
      <c r="O7" s="104" t="s">
        <v>14</v>
      </c>
      <c r="P7" s="105"/>
    </row>
    <row r="8" spans="1:21" ht="19.5" customHeight="1">
      <c r="A8" s="193" t="s">
        <v>62</v>
      </c>
      <c r="B8" s="194" t="s">
        <v>64</v>
      </c>
      <c r="C8" s="196">
        <v>0.03</v>
      </c>
      <c r="D8" s="149">
        <v>2.8000000000000001E-2</v>
      </c>
      <c r="E8" s="149">
        <v>2.3E-2</v>
      </c>
      <c r="F8" s="149">
        <v>1.0999999999999999E-2</v>
      </c>
      <c r="G8" s="149">
        <v>2.5000000000000001E-2</v>
      </c>
      <c r="H8" s="149">
        <v>4.1000000000000002E-2</v>
      </c>
      <c r="I8" s="149">
        <v>4.7E-2</v>
      </c>
      <c r="J8" s="106"/>
      <c r="K8" s="106"/>
      <c r="L8" s="106"/>
      <c r="M8" s="106"/>
      <c r="N8" s="149"/>
      <c r="O8" s="149"/>
      <c r="P8" s="124">
        <f>IF(ISERR(SLOPE(D8:O8,D21:O21)),"",(SLOPE(D8:O8,D21:O21)))</f>
        <v>4.6571428571428571E-3</v>
      </c>
    </row>
    <row r="9" spans="1:21" ht="20.25" customHeight="1">
      <c r="A9" s="185"/>
      <c r="B9" s="195"/>
      <c r="C9" s="197"/>
      <c r="D9" s="198">
        <f>+AVERAGE(D8:F8)</f>
        <v>2.0666666666666667E-2</v>
      </c>
      <c r="E9" s="198"/>
      <c r="F9" s="198"/>
      <c r="G9" s="198">
        <f>+AVERAGE(G8:I8)</f>
        <v>3.7666666666666668E-2</v>
      </c>
      <c r="H9" s="198"/>
      <c r="I9" s="198"/>
      <c r="J9" s="198" t="str">
        <f>IF(ISERR(AVERAGE(J8:L8)),"",(AVERAGE(J8:L8)))</f>
        <v/>
      </c>
      <c r="K9" s="198"/>
      <c r="L9" s="198"/>
      <c r="M9" s="198" t="str">
        <f>IF(ISERR(AVERAGE(M8:O8)),"",(AVERAGE(M8:O8)))</f>
        <v/>
      </c>
      <c r="N9" s="198"/>
      <c r="O9" s="198"/>
      <c r="P9" s="124"/>
      <c r="R9" s="3"/>
      <c r="S9" s="3"/>
      <c r="T9" s="3"/>
    </row>
    <row r="10" spans="1:21" ht="20.25" customHeight="1">
      <c r="A10" s="193" t="s">
        <v>63</v>
      </c>
      <c r="B10" s="194" t="s">
        <v>66</v>
      </c>
      <c r="C10" s="203">
        <v>1.4999999999999999E-2</v>
      </c>
      <c r="D10" s="150">
        <v>3.8999999999999998E-3</v>
      </c>
      <c r="E10" s="150">
        <v>4.7999999999999996E-3</v>
      </c>
      <c r="F10" s="150">
        <v>2.5000000000000001E-3</v>
      </c>
      <c r="G10" s="150">
        <v>7.0000000000000001E-3</v>
      </c>
      <c r="H10" s="150">
        <v>6.0000000000000001E-3</v>
      </c>
      <c r="I10" s="150">
        <v>7.0000000000000001E-3</v>
      </c>
      <c r="J10" s="140"/>
      <c r="K10" s="140"/>
      <c r="L10" s="140"/>
      <c r="M10" s="148"/>
      <c r="N10" s="148"/>
      <c r="O10" s="141"/>
      <c r="P10" s="124">
        <f>IF(ISERR(SLOPE(D10:O10,D21:O21)),"",(SLOPE(D10:O10,D21:O21)))</f>
        <v>6.742857142857144E-4</v>
      </c>
      <c r="R10" s="3"/>
      <c r="S10" s="3"/>
      <c r="T10" s="3"/>
    </row>
    <row r="11" spans="1:21" ht="19.5" customHeight="1">
      <c r="A11" s="185"/>
      <c r="B11" s="195"/>
      <c r="C11" s="204"/>
      <c r="D11" s="220">
        <f>IF(ISERR(AVERAGE(D10:F10)),"",(AVERAGE(D10:F10)))</f>
        <v>3.7333333333333333E-3</v>
      </c>
      <c r="E11" s="221"/>
      <c r="F11" s="222"/>
      <c r="G11" s="220">
        <f>IF(ISERR(AVERAGE(G10:I10)),"",(AVERAGE(G10:I10)))</f>
        <v>6.6666666666666671E-3</v>
      </c>
      <c r="H11" s="221"/>
      <c r="I11" s="222"/>
      <c r="J11" s="220" t="str">
        <f>IF(ISERR(AVERAGE(J10:L10)),"",(AVERAGE(J10:L10)))</f>
        <v/>
      </c>
      <c r="K11" s="221"/>
      <c r="L11" s="222"/>
      <c r="M11" s="223" t="str">
        <f>IF(ISERR(AVERAGE(M10:O10)),"",(AVERAGE(M10:O10)))</f>
        <v/>
      </c>
      <c r="N11" s="223"/>
      <c r="O11" s="223"/>
      <c r="P11" s="123"/>
    </row>
    <row r="12" spans="1:21" s="3" customFormat="1" ht="0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3"/>
      <c r="U12" s="5"/>
    </row>
    <row r="13" spans="1:21" ht="20.25" hidden="1" customHeight="1">
      <c r="B13" s="1"/>
      <c r="C13" s="1"/>
      <c r="D13" s="1"/>
      <c r="H13" s="1"/>
      <c r="P13" s="13"/>
      <c r="U13" s="9"/>
    </row>
    <row r="14" spans="1:21" s="3" customFormat="1" ht="21" customHeight="1">
      <c r="A14" s="199" t="s">
        <v>65</v>
      </c>
      <c r="B14" s="194" t="s">
        <v>76</v>
      </c>
      <c r="C14" s="200" t="s">
        <v>69</v>
      </c>
      <c r="D14" s="224">
        <v>196</v>
      </c>
      <c r="E14" s="224">
        <v>195</v>
      </c>
      <c r="F14" s="224">
        <v>197</v>
      </c>
      <c r="G14" s="201">
        <v>195</v>
      </c>
      <c r="H14" s="201">
        <v>192</v>
      </c>
      <c r="I14" s="201">
        <v>180</v>
      </c>
      <c r="J14" s="201"/>
      <c r="K14" s="201"/>
      <c r="L14" s="201"/>
      <c r="M14" s="201"/>
      <c r="N14" s="201"/>
      <c r="O14" s="201"/>
      <c r="P14" s="129">
        <f>IF(ISERR(SLOPE(D14:O14,D21:O21)),"",(SLOPE(D14:O14,D21:O21)))</f>
        <v>-2.6</v>
      </c>
      <c r="U14" s="5"/>
    </row>
    <row r="15" spans="1:21" ht="18.75" customHeight="1">
      <c r="A15" s="199"/>
      <c r="B15" s="195"/>
      <c r="C15" s="200"/>
      <c r="D15" s="225"/>
      <c r="E15" s="225"/>
      <c r="F15" s="225"/>
      <c r="G15" s="202"/>
      <c r="H15" s="202"/>
      <c r="I15" s="202"/>
      <c r="J15" s="202"/>
      <c r="K15" s="202"/>
      <c r="L15" s="202"/>
      <c r="M15" s="202"/>
      <c r="N15" s="202"/>
      <c r="O15" s="202"/>
      <c r="P15" s="130"/>
      <c r="U15" s="9"/>
    </row>
    <row r="16" spans="1:21" ht="18.75" customHeight="1">
      <c r="A16" s="199" t="s">
        <v>67</v>
      </c>
      <c r="B16" s="194" t="s">
        <v>68</v>
      </c>
      <c r="C16" s="218">
        <v>0.9</v>
      </c>
      <c r="D16" s="108">
        <v>1</v>
      </c>
      <c r="E16" s="109">
        <v>1</v>
      </c>
      <c r="F16" s="152" t="s">
        <v>84</v>
      </c>
      <c r="G16" s="109">
        <v>1</v>
      </c>
      <c r="H16" s="152" t="s">
        <v>84</v>
      </c>
      <c r="I16" s="152" t="s">
        <v>84</v>
      </c>
      <c r="J16" s="108"/>
      <c r="K16" s="108"/>
      <c r="L16" s="108"/>
      <c r="M16" s="108"/>
      <c r="N16" s="108"/>
      <c r="O16" s="108"/>
      <c r="P16" s="124" t="str">
        <f>IF(ISERR(SLOPE(D16:O16,D23:O23)),"",(SLOPE(D16:O16,D23:O23)))</f>
        <v/>
      </c>
      <c r="U16" s="9"/>
    </row>
    <row r="17" spans="1:21" ht="18.75" customHeight="1">
      <c r="A17" s="199"/>
      <c r="B17" s="195"/>
      <c r="C17" s="218"/>
      <c r="D17" s="219">
        <f>IF(ISERR(AVERAGE(D16:F16)),"",(AVERAGE(D16:F16)))</f>
        <v>1</v>
      </c>
      <c r="E17" s="219"/>
      <c r="F17" s="219"/>
      <c r="G17" s="219">
        <f>IF(ISERR(AVERAGE(G16:I16)),"",(AVERAGE(G16:I16)))</f>
        <v>1</v>
      </c>
      <c r="H17" s="219"/>
      <c r="I17" s="219"/>
      <c r="J17" s="219" t="str">
        <f>IF(ISERR(AVERAGE(J16:L16)),"",(AVERAGE(J16:L16)))</f>
        <v/>
      </c>
      <c r="K17" s="219"/>
      <c r="L17" s="219"/>
      <c r="M17" s="219" t="str">
        <f>IF(ISERR(AVERAGE(M16:O16)),"",(AVERAGE(M16:O16)))</f>
        <v/>
      </c>
      <c r="N17" s="219"/>
      <c r="O17" s="219"/>
      <c r="P17" s="122"/>
      <c r="U17" s="9"/>
    </row>
    <row r="18" spans="1:21" ht="18.75" hidden="1" customHeight="1">
      <c r="A18" s="118"/>
      <c r="B18" s="117"/>
      <c r="C18" s="1"/>
      <c r="D18" s="119">
        <v>0.03</v>
      </c>
      <c r="E18" s="119">
        <v>0.03</v>
      </c>
      <c r="F18" s="119">
        <v>0.03</v>
      </c>
      <c r="G18" s="119">
        <v>0.03</v>
      </c>
      <c r="H18" s="119">
        <v>0.03</v>
      </c>
      <c r="I18" s="119">
        <v>0.03</v>
      </c>
      <c r="J18" s="119">
        <v>0.03</v>
      </c>
      <c r="K18" s="119">
        <v>0.03</v>
      </c>
      <c r="L18" s="119">
        <v>0.03</v>
      </c>
      <c r="M18" s="119">
        <v>0.03</v>
      </c>
      <c r="N18" s="119">
        <v>0.03</v>
      </c>
      <c r="O18" s="119">
        <v>0.03</v>
      </c>
      <c r="P18" s="6"/>
      <c r="U18" s="9"/>
    </row>
    <row r="19" spans="1:21" ht="18.75" hidden="1" customHeight="1">
      <c r="A19" s="120"/>
      <c r="B19" s="120"/>
      <c r="C19" s="1"/>
      <c r="D19" s="121">
        <v>0.05</v>
      </c>
      <c r="E19" s="121">
        <v>0.05</v>
      </c>
      <c r="F19" s="121">
        <v>0.05</v>
      </c>
      <c r="G19" s="121">
        <v>0.05</v>
      </c>
      <c r="H19" s="121">
        <v>0.05</v>
      </c>
      <c r="I19" s="121">
        <v>0.05</v>
      </c>
      <c r="J19" s="121">
        <v>0.05</v>
      </c>
      <c r="K19" s="121">
        <v>0.05</v>
      </c>
      <c r="L19" s="121">
        <v>0.05</v>
      </c>
      <c r="M19" s="121">
        <v>0.05</v>
      </c>
      <c r="N19" s="121">
        <v>0.05</v>
      </c>
      <c r="O19" s="121">
        <v>0.05</v>
      </c>
      <c r="P19" s="120"/>
      <c r="U19" s="9"/>
    </row>
    <row r="20" spans="1:21" ht="18.75" hidden="1" customHeight="1">
      <c r="A20" s="120"/>
      <c r="B20" s="120"/>
      <c r="C20" s="1"/>
      <c r="D20" s="121">
        <v>0.9</v>
      </c>
      <c r="E20" s="121">
        <v>0.9</v>
      </c>
      <c r="F20" s="121">
        <v>0.9</v>
      </c>
      <c r="G20" s="121">
        <v>0.9</v>
      </c>
      <c r="H20" s="121">
        <v>0.9</v>
      </c>
      <c r="I20" s="121">
        <v>0.9</v>
      </c>
      <c r="J20" s="121">
        <v>0.9</v>
      </c>
      <c r="K20" s="121">
        <v>0.9</v>
      </c>
      <c r="L20" s="121">
        <v>0.9</v>
      </c>
      <c r="M20" s="121">
        <v>0.9</v>
      </c>
      <c r="N20" s="121">
        <v>0.9</v>
      </c>
      <c r="O20" s="121">
        <v>0.9</v>
      </c>
      <c r="P20" s="120"/>
      <c r="U20" s="9"/>
    </row>
    <row r="21" spans="1:21" ht="18.75" hidden="1" customHeight="1">
      <c r="A21" s="120"/>
      <c r="B21" s="120"/>
      <c r="C21" s="1"/>
      <c r="D21" s="120">
        <v>1</v>
      </c>
      <c r="E21" s="120">
        <v>2</v>
      </c>
      <c r="F21" s="120">
        <v>3</v>
      </c>
      <c r="G21" s="120">
        <v>4</v>
      </c>
      <c r="H21" s="120">
        <v>5</v>
      </c>
      <c r="I21" s="120">
        <v>6</v>
      </c>
      <c r="J21" s="120">
        <v>7</v>
      </c>
      <c r="K21" s="120">
        <v>8</v>
      </c>
      <c r="L21" s="120">
        <v>9</v>
      </c>
      <c r="M21" s="120">
        <v>10</v>
      </c>
      <c r="N21" s="120">
        <v>11</v>
      </c>
      <c r="O21" s="120">
        <v>12</v>
      </c>
      <c r="P21" s="120"/>
      <c r="U21" s="9"/>
    </row>
    <row r="22" spans="1:21">
      <c r="A22" s="205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7"/>
      <c r="S22"/>
    </row>
    <row r="23" spans="1:21">
      <c r="A23" s="205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7"/>
    </row>
    <row r="24" spans="1:21">
      <c r="A24" s="205"/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7"/>
    </row>
    <row r="25" spans="1:21">
      <c r="A25" s="205"/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7"/>
      <c r="S25"/>
    </row>
    <row r="26" spans="1:21">
      <c r="A26" s="205"/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7"/>
    </row>
    <row r="27" spans="1:21">
      <c r="A27" s="205"/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7"/>
    </row>
    <row r="28" spans="1:21">
      <c r="A28" s="205"/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7"/>
      <c r="S28"/>
    </row>
    <row r="29" spans="1:21">
      <c r="A29" s="205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7"/>
    </row>
    <row r="30" spans="1:21" ht="50.25" customHeight="1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7"/>
    </row>
    <row r="31" spans="1:21" ht="50.25" customHeight="1">
      <c r="A31" s="126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8"/>
    </row>
    <row r="32" spans="1:21">
      <c r="A32" s="8"/>
      <c r="B32" s="10"/>
      <c r="C32" s="10"/>
      <c r="D32" s="127"/>
      <c r="E32" s="8"/>
      <c r="F32" s="8"/>
      <c r="G32" s="8"/>
      <c r="H32" s="10"/>
      <c r="I32" s="8"/>
      <c r="J32" s="8"/>
      <c r="K32" s="8"/>
      <c r="L32" s="8"/>
      <c r="M32" s="8"/>
      <c r="N32" s="8"/>
      <c r="O32" s="8"/>
      <c r="P32" s="125"/>
    </row>
    <row r="33" spans="1:19">
      <c r="A33" s="8"/>
      <c r="B33" s="10"/>
      <c r="C33" s="10"/>
      <c r="D33" s="127"/>
      <c r="E33" s="8"/>
      <c r="F33" s="8"/>
      <c r="G33" s="8"/>
      <c r="H33" s="10"/>
      <c r="I33" s="8"/>
      <c r="J33" s="8"/>
      <c r="K33" s="8"/>
      <c r="L33" s="8"/>
      <c r="M33" s="8"/>
      <c r="N33" s="8"/>
      <c r="O33" s="8"/>
      <c r="P33" s="125"/>
    </row>
    <row r="34" spans="1:19">
      <c r="A34" s="8"/>
      <c r="B34" s="10"/>
      <c r="C34" s="10"/>
      <c r="D34" s="127"/>
      <c r="E34" s="8"/>
      <c r="F34" s="8"/>
      <c r="G34" s="8"/>
      <c r="H34" s="10"/>
      <c r="I34" s="8"/>
      <c r="J34" s="8"/>
      <c r="K34" s="8"/>
      <c r="L34" s="8"/>
      <c r="M34" s="8"/>
      <c r="N34" s="8"/>
      <c r="O34" s="8"/>
      <c r="P34" s="125"/>
    </row>
    <row r="35" spans="1:19">
      <c r="A35" s="205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7"/>
    </row>
    <row r="36" spans="1:19">
      <c r="A36" s="205"/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7"/>
      <c r="S36"/>
    </row>
    <row r="37" spans="1:19">
      <c r="A37" s="7"/>
      <c r="B37" s="10"/>
      <c r="C37" s="10"/>
      <c r="D37" s="127"/>
      <c r="E37" s="8"/>
      <c r="F37" s="8"/>
      <c r="G37" s="8"/>
      <c r="H37" s="10"/>
      <c r="I37" s="8"/>
      <c r="J37" s="8"/>
      <c r="K37" s="8"/>
      <c r="L37" s="8"/>
      <c r="M37" s="8"/>
      <c r="N37" s="8"/>
      <c r="O37" s="8"/>
      <c r="P37" s="4"/>
    </row>
    <row r="38" spans="1:19">
      <c r="A38" s="7"/>
      <c r="B38" s="10"/>
      <c r="C38" s="10"/>
      <c r="D38" s="127"/>
      <c r="E38" s="8"/>
      <c r="F38" s="8"/>
      <c r="G38" s="8"/>
      <c r="H38" s="10"/>
      <c r="I38" s="8"/>
      <c r="J38" s="8"/>
      <c r="K38" s="8"/>
      <c r="L38" s="8"/>
      <c r="M38" s="8"/>
      <c r="N38" s="8"/>
      <c r="O38" s="8"/>
      <c r="P38" s="4"/>
    </row>
    <row r="39" spans="1:19">
      <c r="A39" s="7"/>
      <c r="B39" s="10"/>
      <c r="C39" s="10"/>
      <c r="D39" s="127"/>
      <c r="E39" s="8"/>
      <c r="F39" s="8"/>
      <c r="G39" s="8"/>
      <c r="H39" s="10"/>
      <c r="I39" s="8"/>
      <c r="J39" s="8"/>
      <c r="K39" s="8"/>
      <c r="L39" s="8"/>
      <c r="M39" s="8"/>
      <c r="N39" s="8"/>
      <c r="O39" s="8"/>
      <c r="P39" s="4"/>
    </row>
    <row r="40" spans="1:19">
      <c r="A40" s="7"/>
      <c r="B40" s="10"/>
      <c r="C40" s="10"/>
      <c r="D40" s="127"/>
      <c r="E40" s="8"/>
      <c r="F40" s="8"/>
      <c r="G40" s="8"/>
      <c r="H40" s="10"/>
      <c r="I40" s="8"/>
      <c r="J40" s="8"/>
      <c r="K40" s="8"/>
      <c r="L40" s="8"/>
      <c r="M40" s="8"/>
      <c r="N40" s="8"/>
      <c r="O40" s="8"/>
      <c r="P40" s="4"/>
    </row>
    <row r="41" spans="1:19">
      <c r="A41" s="7"/>
      <c r="B41" s="10"/>
      <c r="C41" s="10"/>
      <c r="D41" s="127"/>
      <c r="E41" s="8"/>
      <c r="F41" s="8"/>
      <c r="G41" s="8"/>
      <c r="H41" s="10"/>
      <c r="I41" s="8"/>
      <c r="J41" s="8"/>
      <c r="K41" s="8"/>
      <c r="L41" s="8"/>
      <c r="M41" s="8"/>
      <c r="N41" s="8"/>
      <c r="O41" s="8"/>
      <c r="P41" s="4"/>
    </row>
    <row r="42" spans="1:19">
      <c r="A42" s="7"/>
      <c r="B42" s="10"/>
      <c r="C42" s="10"/>
      <c r="D42" s="127"/>
      <c r="E42" s="8"/>
      <c r="F42" s="8"/>
      <c r="G42" s="8"/>
      <c r="H42" s="10"/>
      <c r="I42" s="8"/>
      <c r="J42" s="8"/>
      <c r="K42" s="8"/>
      <c r="L42" s="8"/>
      <c r="M42" s="8"/>
      <c r="N42" s="8"/>
      <c r="O42" s="8"/>
      <c r="P42" s="4"/>
    </row>
    <row r="43" spans="1:19">
      <c r="A43" s="7"/>
      <c r="B43" s="10"/>
      <c r="C43" s="10"/>
      <c r="D43" s="127"/>
      <c r="E43" s="8"/>
      <c r="F43" s="8"/>
      <c r="G43" s="8"/>
      <c r="H43" s="10"/>
      <c r="I43" s="8"/>
      <c r="J43" s="8"/>
      <c r="K43" s="8"/>
      <c r="L43" s="8"/>
      <c r="M43" s="8"/>
      <c r="N43" s="8"/>
      <c r="O43" s="8"/>
      <c r="P43" s="4"/>
    </row>
    <row r="44" spans="1:19">
      <c r="A44" s="7"/>
      <c r="B44" s="10"/>
      <c r="C44" s="10"/>
      <c r="D44" s="127"/>
      <c r="E44" s="8"/>
      <c r="F44" s="8"/>
      <c r="G44" s="8"/>
      <c r="H44" s="10"/>
      <c r="I44" s="8"/>
      <c r="J44" s="8"/>
      <c r="K44" s="8"/>
      <c r="L44" s="8"/>
      <c r="M44" s="8"/>
      <c r="N44" s="8"/>
      <c r="O44" s="8"/>
      <c r="P44" s="4"/>
    </row>
    <row r="45" spans="1:19">
      <c r="A45" s="7"/>
      <c r="B45" s="10"/>
      <c r="C45" s="10"/>
      <c r="D45" s="127"/>
      <c r="E45" s="8"/>
      <c r="F45" s="8"/>
      <c r="G45" s="8"/>
      <c r="H45" s="10"/>
      <c r="I45" s="8"/>
      <c r="J45" s="8"/>
      <c r="K45" s="8"/>
      <c r="L45" s="8"/>
      <c r="M45" s="8"/>
      <c r="N45" s="8"/>
      <c r="O45" s="8"/>
      <c r="P45" s="4"/>
    </row>
    <row r="46" spans="1:19">
      <c r="A46" s="7"/>
      <c r="B46" s="10"/>
      <c r="C46" s="10"/>
      <c r="D46" s="127"/>
      <c r="E46" s="8"/>
      <c r="F46" s="8"/>
      <c r="G46" s="8"/>
      <c r="H46" s="10"/>
      <c r="I46" s="8"/>
      <c r="J46" s="8"/>
      <c r="K46" s="8"/>
      <c r="L46" s="8"/>
      <c r="M46" s="8"/>
      <c r="N46" s="8"/>
      <c r="O46" s="8"/>
      <c r="P46" s="4"/>
    </row>
    <row r="47" spans="1:19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9"/>
      <c r="L47" s="110"/>
      <c r="M47" s="211" t="s">
        <v>15</v>
      </c>
      <c r="N47" s="212"/>
      <c r="O47" s="212"/>
      <c r="P47" s="213"/>
    </row>
    <row r="48" spans="1:19" s="11" customFormat="1" ht="14.25" customHeight="1">
      <c r="A48" s="111"/>
      <c r="B48" s="112" t="s">
        <v>16</v>
      </c>
      <c r="C48" s="206"/>
      <c r="D48" s="206"/>
      <c r="E48" s="206"/>
      <c r="F48" s="206"/>
      <c r="G48" s="206"/>
      <c r="H48" s="206"/>
      <c r="I48" s="206"/>
      <c r="J48" s="206"/>
      <c r="K48" s="209"/>
      <c r="L48" s="113"/>
      <c r="M48" s="211" t="s">
        <v>17</v>
      </c>
      <c r="N48" s="212"/>
      <c r="O48" s="212"/>
      <c r="P48" s="213"/>
      <c r="Q48" s="1"/>
    </row>
    <row r="49" spans="1:17" ht="14.25" customHeight="1" thickBot="1">
      <c r="A49" s="114"/>
      <c r="B49" s="115" t="s">
        <v>18</v>
      </c>
      <c r="C49" s="208"/>
      <c r="D49" s="208"/>
      <c r="E49" s="208"/>
      <c r="F49" s="214"/>
      <c r="G49" s="214"/>
      <c r="H49" s="208"/>
      <c r="I49" s="208"/>
      <c r="J49" s="208"/>
      <c r="K49" s="210"/>
      <c r="L49" s="116"/>
      <c r="M49" s="215" t="s">
        <v>19</v>
      </c>
      <c r="N49" s="216"/>
      <c r="O49" s="216"/>
      <c r="P49" s="217"/>
      <c r="Q49" s="8"/>
    </row>
  </sheetData>
  <mergeCells count="56">
    <mergeCell ref="M49:P49"/>
    <mergeCell ref="M17:O17"/>
    <mergeCell ref="A22:P30"/>
    <mergeCell ref="A35:P36"/>
    <mergeCell ref="A47:B47"/>
    <mergeCell ref="C47:E49"/>
    <mergeCell ref="F47:G48"/>
    <mergeCell ref="H47:K49"/>
    <mergeCell ref="M47:P47"/>
    <mergeCell ref="M48:P48"/>
    <mergeCell ref="F49:G49"/>
    <mergeCell ref="A16:A17"/>
    <mergeCell ref="B16:B17"/>
    <mergeCell ref="C16:C17"/>
    <mergeCell ref="D17:F17"/>
    <mergeCell ref="G17:I17"/>
    <mergeCell ref="J17:L17"/>
    <mergeCell ref="J14:J15"/>
    <mergeCell ref="K14:K15"/>
    <mergeCell ref="L14:L15"/>
    <mergeCell ref="M14:M15"/>
    <mergeCell ref="N14:N15"/>
    <mergeCell ref="O14:O15"/>
    <mergeCell ref="M11:O11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A10:A11"/>
    <mergeCell ref="B10:B11"/>
    <mergeCell ref="C10:C11"/>
    <mergeCell ref="D11:F11"/>
    <mergeCell ref="G11:I11"/>
    <mergeCell ref="J11:L11"/>
    <mergeCell ref="A6:B7"/>
    <mergeCell ref="C6:C7"/>
    <mergeCell ref="D6:O6"/>
    <mergeCell ref="A8:A9"/>
    <mergeCell ref="B8:B9"/>
    <mergeCell ref="C8:C9"/>
    <mergeCell ref="D9:F9"/>
    <mergeCell ref="G9:I9"/>
    <mergeCell ref="J9:L9"/>
    <mergeCell ref="M9:O9"/>
    <mergeCell ref="A1:A3"/>
    <mergeCell ref="B1:M3"/>
    <mergeCell ref="N1:P3"/>
    <mergeCell ref="A4:P4"/>
    <mergeCell ref="A5:F5"/>
    <mergeCell ref="G5:L5"/>
    <mergeCell ref="M5:P5"/>
  </mergeCells>
  <conditionalFormatting sqref="D16:D17 G17 J17 M17 E16:O16">
    <cfRule type="cellIs" dxfId="15" priority="31" operator="equal">
      <formula>$R$1</formula>
    </cfRule>
    <cfRule type="cellIs" dxfId="14" priority="32" operator="greaterThanOrEqual">
      <formula>$C$16</formula>
    </cfRule>
    <cfRule type="cellIs" dxfId="13" priority="33" operator="lessThan">
      <formula>$C$16</formula>
    </cfRule>
  </conditionalFormatting>
  <conditionalFormatting sqref="P8 P14">
    <cfRule type="iconSet" priority="28">
      <iconSet iconSet="3Arrows" showValue="0" reverse="1">
        <cfvo type="percent" val="0"/>
        <cfvo type="percent" val="$P$8"/>
        <cfvo type="percent" val="$P$8" gte="0"/>
      </iconSet>
    </cfRule>
  </conditionalFormatting>
  <conditionalFormatting sqref="P8:P9">
    <cfRule type="iconSet" priority="27">
      <iconSet iconSet="3Arrows" showValue="0" reverse="1">
        <cfvo type="percent" val="0"/>
        <cfvo type="num" val="0"/>
        <cfvo type="num" val="0" gte="0"/>
      </iconSet>
    </cfRule>
  </conditionalFormatting>
  <conditionalFormatting sqref="P14">
    <cfRule type="iconSet" priority="25">
      <iconSet iconSet="3Arrows" showValue="0">
        <cfvo type="percent" val="0"/>
        <cfvo type="num" val="0"/>
        <cfvo type="num" val="0" gte="0"/>
      </iconSet>
    </cfRule>
  </conditionalFormatting>
  <conditionalFormatting sqref="P16">
    <cfRule type="iconSet" priority="24">
      <iconSet iconSet="3Arrows" showValue="0" reverse="1">
        <cfvo type="percent" val="0"/>
        <cfvo type="percent" val="$P$8"/>
        <cfvo type="percent" val="$P$8" gte="0"/>
      </iconSet>
    </cfRule>
  </conditionalFormatting>
  <conditionalFormatting sqref="P16">
    <cfRule type="iconSet" priority="23">
      <iconSet iconSet="3Arrows" showValue="0">
        <cfvo type="percent" val="0"/>
        <cfvo type="num" val="0"/>
        <cfvo type="num" val="0" gte="0"/>
      </iconSet>
    </cfRule>
  </conditionalFormatting>
  <conditionalFormatting sqref="P10:P11">
    <cfRule type="expression" dxfId="12" priority="15">
      <formula>"&gt;$C$10"</formula>
    </cfRule>
  </conditionalFormatting>
  <conditionalFormatting sqref="D8:O9">
    <cfRule type="cellIs" dxfId="11" priority="4" operator="lessThanOrEqual">
      <formula>$C$8</formula>
    </cfRule>
    <cfRule type="cellIs" dxfId="10" priority="3" operator="greaterThan">
      <formula>$C$8</formula>
    </cfRule>
  </conditionalFormatting>
  <conditionalFormatting sqref="D10:O11">
    <cfRule type="cellIs" dxfId="9" priority="2" operator="greaterThan">
      <formula>$C$10</formula>
    </cfRule>
    <cfRule type="cellIs" dxfId="8" priority="1" operator="lessThanOrEqual">
      <formula>$C$10</formula>
    </cfRule>
  </conditionalFormatting>
  <pageMargins left="0.39370078740157483" right="0.39370078740157483" top="0.39370078740157483" bottom="0.39370078740157483" header="0.39370078740157483" footer="0.3937007874015748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Picture.8" shapeId="4097" r:id="rId4">
          <objectPr defaultSize="0" autoPict="0" r:id="rId5">
            <anchor moveWithCells="1" sizeWithCells="1">
              <from>
                <xdr:col>0</xdr:col>
                <xdr:colOff>28575</xdr:colOff>
                <xdr:row>0</xdr:row>
                <xdr:rowOff>38100</xdr:rowOff>
              </from>
              <to>
                <xdr:col>0</xdr:col>
                <xdr:colOff>571500</xdr:colOff>
                <xdr:row>2</xdr:row>
                <xdr:rowOff>0</xdr:rowOff>
              </to>
            </anchor>
          </objectPr>
        </oleObject>
      </mc:Choice>
      <mc:Fallback>
        <oleObject progId="Word.Picture.8" shapeId="4097" r:id="rId4"/>
      </mc:Fallback>
    </mc:AlternateContent>
    <mc:AlternateContent xmlns:mc="http://schemas.openxmlformats.org/markup-compatibility/2006">
      <mc:Choice Requires="x14">
        <oleObject progId="Word.Picture.8" shapeId="4098" r:id="rId6">
          <objectPr defaultSize="0" autoPict="0" r:id="rId5">
            <anchor moveWithCells="1" sizeWithCells="1">
              <from>
                <xdr:col>0</xdr:col>
                <xdr:colOff>28575</xdr:colOff>
                <xdr:row>46</xdr:row>
                <xdr:rowOff>0</xdr:rowOff>
              </from>
              <to>
                <xdr:col>0</xdr:col>
                <xdr:colOff>571500</xdr:colOff>
                <xdr:row>46</xdr:row>
                <xdr:rowOff>0</xdr:rowOff>
              </to>
            </anchor>
          </objectPr>
        </oleObject>
      </mc:Choice>
      <mc:Fallback>
        <oleObject progId="Word.Picture.8" shapeId="4098" r:id="rId6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74"/>
  <sheetViews>
    <sheetView topLeftCell="A4" zoomScale="80" zoomScaleNormal="80" workbookViewId="0">
      <selection activeCell="M9" sqref="M9"/>
    </sheetView>
  </sheetViews>
  <sheetFormatPr baseColWidth="10" defaultRowHeight="12.75"/>
  <cols>
    <col min="1" max="1" width="7.42578125" style="19" customWidth="1"/>
    <col min="2" max="2" width="13.140625" style="19" customWidth="1"/>
    <col min="3" max="3" width="18.7109375" style="19" customWidth="1"/>
    <col min="4" max="4" width="23.28515625" style="19" customWidth="1"/>
    <col min="5" max="5" width="34.28515625" style="19" customWidth="1"/>
    <col min="6" max="6" width="37.140625" style="19" customWidth="1"/>
    <col min="7" max="7" width="41.5703125" style="19" customWidth="1"/>
    <col min="8" max="8" width="10.28515625" style="19" customWidth="1"/>
    <col min="9" max="9" width="12.42578125" style="83" customWidth="1"/>
    <col min="10" max="10" width="11.85546875" style="30" customWidth="1"/>
    <col min="11" max="12" width="5" style="19" customWidth="1"/>
    <col min="13" max="13" width="5" style="84" customWidth="1"/>
    <col min="14" max="14" width="5" style="19" customWidth="1"/>
    <col min="15" max="15" width="15.42578125" style="19" customWidth="1"/>
    <col min="16" max="16" width="13.42578125" style="19" customWidth="1"/>
    <col min="17" max="17" width="24.28515625" style="19" customWidth="1"/>
    <col min="18" max="18" width="20.5703125" style="19" customWidth="1"/>
    <col min="19" max="19" width="16.42578125" style="19" customWidth="1"/>
    <col min="20" max="20" width="6.42578125" style="19" hidden="1" customWidth="1"/>
    <col min="21" max="21" width="18.42578125" style="19" hidden="1" customWidth="1"/>
    <col min="22" max="23" width="3.42578125" style="19" customWidth="1"/>
    <col min="24" max="27" width="3.42578125" style="19" hidden="1" customWidth="1"/>
    <col min="28" max="46" width="3.42578125" style="19" customWidth="1"/>
    <col min="47" max="16384" width="11.42578125" style="19"/>
  </cols>
  <sheetData>
    <row r="1" spans="1:30" ht="68.849999999999994" customHeight="1" thickBot="1">
      <c r="A1" s="236"/>
      <c r="B1" s="237"/>
      <c r="C1" s="237"/>
      <c r="D1" s="238"/>
      <c r="E1" s="239" t="s">
        <v>30</v>
      </c>
      <c r="F1" s="240"/>
      <c r="G1" s="240"/>
      <c r="H1" s="240"/>
      <c r="I1" s="240"/>
      <c r="J1" s="240"/>
      <c r="K1" s="240"/>
      <c r="L1" s="240"/>
      <c r="M1" s="240"/>
      <c r="N1" s="240"/>
      <c r="O1" s="241"/>
      <c r="P1" s="242"/>
      <c r="Q1" s="243"/>
      <c r="R1" s="244"/>
    </row>
    <row r="2" spans="1:30" ht="19.149999999999999" customHeight="1" thickBot="1">
      <c r="A2" s="20"/>
      <c r="B2" s="21"/>
      <c r="C2" s="21"/>
      <c r="D2" s="21"/>
      <c r="E2" s="21"/>
      <c r="F2" s="21"/>
      <c r="G2" s="22"/>
      <c r="H2" s="22"/>
      <c r="I2" s="23"/>
      <c r="J2" s="22"/>
      <c r="K2" s="22"/>
      <c r="L2" s="22"/>
      <c r="M2" s="22"/>
      <c r="N2" s="22"/>
      <c r="O2" s="22"/>
      <c r="P2" s="24"/>
      <c r="Q2" s="24"/>
      <c r="R2" s="25"/>
    </row>
    <row r="3" spans="1:30" ht="28.5" customHeight="1">
      <c r="A3" s="245" t="s">
        <v>87</v>
      </c>
      <c r="B3" s="246"/>
      <c r="C3" s="246"/>
      <c r="D3" s="246"/>
      <c r="E3" s="246"/>
      <c r="F3" s="246"/>
      <c r="G3" s="247"/>
      <c r="H3" s="248" t="s">
        <v>32</v>
      </c>
      <c r="I3" s="249"/>
      <c r="J3" s="250"/>
      <c r="K3" s="26"/>
      <c r="L3" s="27"/>
      <c r="M3" s="27"/>
      <c r="N3" s="28"/>
      <c r="O3" s="251" t="s">
        <v>33</v>
      </c>
      <c r="P3" s="252"/>
      <c r="Q3" s="29">
        <f ca="1">+Z8</f>
        <v>0</v>
      </c>
      <c r="R3" s="25"/>
      <c r="S3" s="30"/>
    </row>
    <row r="4" spans="1:30" ht="28.5" customHeight="1">
      <c r="A4" s="228" t="s">
        <v>88</v>
      </c>
      <c r="B4" s="229"/>
      <c r="C4" s="229"/>
      <c r="D4" s="229"/>
      <c r="E4" s="229"/>
      <c r="F4" s="229"/>
      <c r="G4" s="230"/>
      <c r="H4" s="231" t="s">
        <v>35</v>
      </c>
      <c r="I4" s="232"/>
      <c r="J4" s="233"/>
      <c r="K4" s="31"/>
      <c r="L4" s="32"/>
      <c r="M4" s="33"/>
      <c r="N4" s="34"/>
      <c r="O4" s="226" t="s">
        <v>36</v>
      </c>
      <c r="P4" s="227"/>
      <c r="Q4" s="35">
        <f>Y8</f>
        <v>1</v>
      </c>
      <c r="R4" s="25"/>
      <c r="S4" s="30"/>
    </row>
    <row r="5" spans="1:30" ht="28.5" customHeight="1">
      <c r="A5" s="228" t="s">
        <v>89</v>
      </c>
      <c r="B5" s="229"/>
      <c r="C5" s="229"/>
      <c r="D5" s="229"/>
      <c r="E5" s="229"/>
      <c r="F5" s="229"/>
      <c r="G5" s="230"/>
      <c r="H5" s="231" t="s">
        <v>38</v>
      </c>
      <c r="I5" s="232"/>
      <c r="J5" s="233"/>
      <c r="K5" s="31"/>
      <c r="L5" s="32"/>
      <c r="M5" s="32"/>
      <c r="N5" s="34"/>
      <c r="O5" s="234" t="s">
        <v>39</v>
      </c>
      <c r="P5" s="235"/>
      <c r="Q5" s="36">
        <f ca="1">IF(ISERR(Q4/(Q3+Q4)),"",(Q4/(Q3+Q4)))</f>
        <v>1</v>
      </c>
      <c r="R5" s="25"/>
      <c r="S5" s="30"/>
    </row>
    <row r="6" spans="1:30" ht="40.5" customHeight="1" thickBot="1">
      <c r="A6" s="253"/>
      <c r="B6" s="254"/>
      <c r="C6" s="254"/>
      <c r="D6" s="254"/>
      <c r="E6" s="254"/>
      <c r="F6" s="254"/>
      <c r="G6" s="255"/>
      <c r="H6" s="256" t="s">
        <v>40</v>
      </c>
      <c r="I6" s="257"/>
      <c r="J6" s="258"/>
      <c r="K6" s="37"/>
      <c r="L6" s="38"/>
      <c r="M6" s="38"/>
      <c r="N6" s="39"/>
      <c r="O6" s="24"/>
      <c r="P6" s="24"/>
      <c r="Q6" s="24"/>
      <c r="R6" s="25"/>
    </row>
    <row r="7" spans="1:30" ht="30" customHeight="1">
      <c r="A7" s="40"/>
      <c r="B7" s="24"/>
      <c r="C7" s="24"/>
      <c r="D7" s="24"/>
      <c r="E7" s="24"/>
      <c r="F7" s="24"/>
      <c r="G7" s="24"/>
      <c r="H7" s="24"/>
      <c r="I7" s="135"/>
      <c r="J7" s="42"/>
      <c r="K7" s="43"/>
      <c r="L7" s="43"/>
      <c r="M7" s="43"/>
      <c r="N7" s="43"/>
      <c r="O7" s="24"/>
      <c r="P7" s="24"/>
      <c r="Q7" s="24"/>
      <c r="R7" s="25"/>
    </row>
    <row r="8" spans="1:30" ht="67.5" customHeight="1">
      <c r="A8" s="44" t="s">
        <v>41</v>
      </c>
      <c r="B8" s="45" t="s">
        <v>42</v>
      </c>
      <c r="C8" s="45" t="s">
        <v>43</v>
      </c>
      <c r="D8" s="46" t="s">
        <v>44</v>
      </c>
      <c r="E8" s="46" t="s">
        <v>45</v>
      </c>
      <c r="F8" s="46" t="s">
        <v>46</v>
      </c>
      <c r="G8" s="46" t="s">
        <v>47</v>
      </c>
      <c r="H8" s="46" t="s">
        <v>48</v>
      </c>
      <c r="I8" s="46" t="s">
        <v>49</v>
      </c>
      <c r="J8" s="46" t="s">
        <v>50</v>
      </c>
      <c r="K8" s="259" t="s">
        <v>51</v>
      </c>
      <c r="L8" s="260"/>
      <c r="M8" s="260"/>
      <c r="N8" s="261"/>
      <c r="O8" s="46" t="s">
        <v>52</v>
      </c>
      <c r="P8" s="47" t="s">
        <v>53</v>
      </c>
      <c r="Q8" s="48" t="s">
        <v>54</v>
      </c>
      <c r="R8" s="46" t="s">
        <v>55</v>
      </c>
      <c r="Y8" s="49">
        <f>SUM(Y9:Y98)</f>
        <v>1</v>
      </c>
      <c r="Z8" s="49">
        <f ca="1">SUM(Z9:Z98)</f>
        <v>0</v>
      </c>
    </row>
    <row r="9" spans="1:30" s="58" customFormat="1" ht="171.75" customHeight="1">
      <c r="A9" s="50">
        <v>1</v>
      </c>
      <c r="B9" s="138">
        <v>44197</v>
      </c>
      <c r="C9" s="51" t="s">
        <v>83</v>
      </c>
      <c r="D9" s="52" t="s">
        <v>78</v>
      </c>
      <c r="E9" s="52" t="s">
        <v>81</v>
      </c>
      <c r="F9" s="52" t="s">
        <v>82</v>
      </c>
      <c r="G9" s="52" t="s">
        <v>80</v>
      </c>
      <c r="H9" s="53" t="s">
        <v>79</v>
      </c>
      <c r="I9" s="54">
        <v>44227</v>
      </c>
      <c r="J9" s="53" t="s">
        <v>56</v>
      </c>
      <c r="K9" s="53">
        <v>1</v>
      </c>
      <c r="L9" s="53">
        <v>1</v>
      </c>
      <c r="M9" s="53">
        <v>1</v>
      </c>
      <c r="N9" s="53">
        <v>1</v>
      </c>
      <c r="O9" s="55">
        <f t="shared" ref="O9:O19" si="0">(N9+K9+L9+M9)*0.25</f>
        <v>1</v>
      </c>
      <c r="P9" s="138">
        <v>44287</v>
      </c>
      <c r="Q9" s="139" t="s">
        <v>85</v>
      </c>
      <c r="R9" s="57" t="s">
        <v>86</v>
      </c>
      <c r="Y9" s="58">
        <f>IF(L9=1,1,"")</f>
        <v>1</v>
      </c>
      <c r="Z9" s="59" t="str">
        <f ca="1">IF(AND(TODAY()-I9&gt;0,L9="",I9&gt;0),1,"")</f>
        <v/>
      </c>
    </row>
    <row r="10" spans="1:30" s="58" customFormat="1" ht="43.5" customHeight="1">
      <c r="A10" s="50"/>
      <c r="B10" s="138"/>
      <c r="C10" s="51"/>
      <c r="D10" s="52"/>
      <c r="E10" s="52"/>
      <c r="F10" s="52"/>
      <c r="G10" s="151"/>
      <c r="H10" s="53"/>
      <c r="I10" s="54"/>
      <c r="J10" s="53"/>
      <c r="K10" s="53"/>
      <c r="L10" s="53"/>
      <c r="M10" s="53"/>
      <c r="N10" s="53"/>
      <c r="O10" s="55"/>
      <c r="P10" s="143"/>
      <c r="Q10" s="139"/>
      <c r="R10" s="57"/>
      <c r="Z10" s="59"/>
    </row>
    <row r="11" spans="1:30" ht="43.5" customHeight="1">
      <c r="A11" s="50">
        <v>3</v>
      </c>
      <c r="B11" s="142"/>
      <c r="C11" s="51"/>
      <c r="D11" s="52"/>
      <c r="E11" s="52"/>
      <c r="F11" s="52"/>
      <c r="G11" s="52"/>
      <c r="H11" s="53"/>
      <c r="I11" s="54"/>
      <c r="J11" s="53"/>
      <c r="K11" s="53"/>
      <c r="L11" s="53"/>
      <c r="M11" s="53"/>
      <c r="N11" s="53"/>
      <c r="O11" s="55">
        <f t="shared" si="0"/>
        <v>0</v>
      </c>
      <c r="P11" s="56"/>
      <c r="Q11" s="53"/>
      <c r="R11" s="57"/>
      <c r="Y11" s="58" t="str">
        <f t="shared" ref="Y11:Y71" si="1">IF(L11=1,1,"")</f>
        <v/>
      </c>
      <c r="Z11" s="59" t="str">
        <f ca="1">IF(AND(TODAY()-I11&gt;0,L11="",I11&gt;0),1,"")</f>
        <v/>
      </c>
    </row>
    <row r="12" spans="1:30" ht="43.5" customHeight="1">
      <c r="A12" s="50">
        <v>4</v>
      </c>
      <c r="B12" s="142"/>
      <c r="C12" s="51"/>
      <c r="D12" s="52"/>
      <c r="E12" s="52"/>
      <c r="F12" s="52"/>
      <c r="G12" s="52"/>
      <c r="H12" s="53"/>
      <c r="I12" s="54"/>
      <c r="J12" s="53"/>
      <c r="K12" s="53"/>
      <c r="L12" s="53"/>
      <c r="M12" s="53"/>
      <c r="N12" s="53"/>
      <c r="O12" s="55">
        <f t="shared" si="0"/>
        <v>0</v>
      </c>
      <c r="P12" s="56"/>
      <c r="Q12" s="61"/>
      <c r="R12" s="57"/>
      <c r="Y12" s="58" t="str">
        <f t="shared" si="1"/>
        <v/>
      </c>
      <c r="Z12" s="59" t="str">
        <f ca="1">IF(AND(TODAY()-I12&gt;0,L12="",I12&gt;0),1,"")</f>
        <v/>
      </c>
      <c r="AD12" s="49"/>
    </row>
    <row r="13" spans="1:30" ht="43.5" customHeight="1">
      <c r="A13" s="50">
        <v>5</v>
      </c>
      <c r="B13" s="142"/>
      <c r="C13" s="51"/>
      <c r="D13" s="52"/>
      <c r="E13" s="52"/>
      <c r="F13" s="52"/>
      <c r="G13" s="62"/>
      <c r="H13" s="53"/>
      <c r="I13" s="54"/>
      <c r="J13" s="53"/>
      <c r="K13" s="53"/>
      <c r="L13" s="53"/>
      <c r="M13" s="53"/>
      <c r="N13" s="53"/>
      <c r="O13" s="55">
        <f t="shared" si="0"/>
        <v>0</v>
      </c>
      <c r="P13" s="56"/>
      <c r="Q13" s="53"/>
      <c r="R13" s="57"/>
      <c r="Y13" s="58" t="str">
        <f t="shared" si="1"/>
        <v/>
      </c>
      <c r="Z13" s="59" t="str">
        <f t="shared" ref="Z13:Z73" ca="1" si="2">IF(AND(TODAY()-I13&gt;0,L13="",I13&gt;0),1,"")</f>
        <v/>
      </c>
    </row>
    <row r="14" spans="1:30" ht="43.5" customHeight="1">
      <c r="A14" s="50">
        <v>6</v>
      </c>
      <c r="B14" s="142"/>
      <c r="C14" s="51"/>
      <c r="D14" s="52"/>
      <c r="E14" s="52"/>
      <c r="F14" s="52"/>
      <c r="G14" s="63"/>
      <c r="H14" s="144"/>
      <c r="I14" s="65"/>
      <c r="J14" s="53"/>
      <c r="K14" s="53"/>
      <c r="L14" s="53"/>
      <c r="M14" s="53"/>
      <c r="N14" s="53"/>
      <c r="O14" s="55">
        <f t="shared" si="0"/>
        <v>0</v>
      </c>
      <c r="P14" s="66"/>
      <c r="Q14" s="67"/>
      <c r="R14" s="68"/>
      <c r="Y14" s="58" t="str">
        <f t="shared" si="1"/>
        <v/>
      </c>
      <c r="Z14" s="59" t="str">
        <f t="shared" ca="1" si="2"/>
        <v/>
      </c>
    </row>
    <row r="15" spans="1:30" ht="43.5" customHeight="1">
      <c r="A15" s="50"/>
      <c r="B15" s="51"/>
      <c r="C15" s="51"/>
      <c r="D15" s="52"/>
      <c r="E15" s="52"/>
      <c r="F15" s="52"/>
      <c r="G15" s="63"/>
      <c r="H15" s="134"/>
      <c r="I15" s="65"/>
      <c r="J15" s="53"/>
      <c r="K15" s="134"/>
      <c r="L15" s="134"/>
      <c r="M15" s="134"/>
      <c r="N15" s="134"/>
      <c r="O15" s="55">
        <f t="shared" si="0"/>
        <v>0</v>
      </c>
      <c r="P15" s="66"/>
      <c r="Q15" s="69"/>
      <c r="R15" s="68"/>
      <c r="Y15" s="58" t="str">
        <f t="shared" si="1"/>
        <v/>
      </c>
      <c r="Z15" s="59" t="str">
        <f t="shared" ca="1" si="2"/>
        <v/>
      </c>
    </row>
    <row r="16" spans="1:30" ht="43.5" customHeight="1">
      <c r="A16" s="50"/>
      <c r="B16" s="51"/>
      <c r="C16" s="51"/>
      <c r="D16" s="52"/>
      <c r="E16" s="52"/>
      <c r="F16" s="52"/>
      <c r="G16" s="63"/>
      <c r="H16" s="134"/>
      <c r="I16" s="70"/>
      <c r="J16" s="53"/>
      <c r="K16" s="134"/>
      <c r="L16" s="134"/>
      <c r="M16" s="134"/>
      <c r="N16" s="134"/>
      <c r="O16" s="55">
        <f t="shared" si="0"/>
        <v>0</v>
      </c>
      <c r="P16" s="66"/>
      <c r="Q16" s="69"/>
      <c r="R16" s="68"/>
      <c r="Y16" s="58" t="str">
        <f t="shared" si="1"/>
        <v/>
      </c>
      <c r="Z16" s="59" t="str">
        <f t="shared" ca="1" si="2"/>
        <v/>
      </c>
    </row>
    <row r="17" spans="1:26" ht="46.5" customHeight="1">
      <c r="A17" s="50"/>
      <c r="B17" s="51"/>
      <c r="C17" s="51"/>
      <c r="D17" s="52"/>
      <c r="E17" s="52"/>
      <c r="F17" s="52"/>
      <c r="G17" s="63"/>
      <c r="H17" s="134"/>
      <c r="I17" s="70"/>
      <c r="J17" s="53"/>
      <c r="K17" s="134"/>
      <c r="L17" s="134"/>
      <c r="M17" s="134"/>
      <c r="N17" s="134"/>
      <c r="O17" s="55">
        <f t="shared" si="0"/>
        <v>0</v>
      </c>
      <c r="P17" s="66"/>
      <c r="Q17" s="69"/>
      <c r="R17" s="68"/>
      <c r="Y17" s="58" t="str">
        <f t="shared" si="1"/>
        <v/>
      </c>
      <c r="Z17" s="59" t="str">
        <f t="shared" ca="1" si="2"/>
        <v/>
      </c>
    </row>
    <row r="18" spans="1:26" ht="46.5" customHeight="1">
      <c r="A18" s="71"/>
      <c r="B18" s="72"/>
      <c r="C18" s="72"/>
      <c r="D18" s="52"/>
      <c r="E18" s="52"/>
      <c r="F18" s="52"/>
      <c r="G18" s="73"/>
      <c r="H18" s="70"/>
      <c r="I18" s="70"/>
      <c r="J18" s="53"/>
      <c r="K18" s="134"/>
      <c r="L18" s="134"/>
      <c r="M18" s="134"/>
      <c r="N18" s="134"/>
      <c r="O18" s="55">
        <f t="shared" si="0"/>
        <v>0</v>
      </c>
      <c r="P18" s="66"/>
      <c r="Q18" s="69"/>
      <c r="R18" s="68"/>
      <c r="Y18" s="58" t="str">
        <f t="shared" si="1"/>
        <v/>
      </c>
      <c r="Z18" s="59" t="str">
        <f t="shared" ca="1" si="2"/>
        <v/>
      </c>
    </row>
    <row r="19" spans="1:26" ht="46.5" customHeight="1" thickBot="1">
      <c r="A19" s="74"/>
      <c r="B19" s="75"/>
      <c r="C19" s="75"/>
      <c r="D19" s="76"/>
      <c r="E19" s="52"/>
      <c r="F19" s="52"/>
      <c r="G19" s="63"/>
      <c r="H19" s="77"/>
      <c r="I19" s="52"/>
      <c r="J19" s="53"/>
      <c r="K19" s="77"/>
      <c r="L19" s="77"/>
      <c r="M19" s="77"/>
      <c r="N19" s="77"/>
      <c r="O19" s="55">
        <f t="shared" si="0"/>
        <v>0</v>
      </c>
      <c r="P19" s="78"/>
      <c r="Q19" s="79"/>
      <c r="R19" s="80"/>
      <c r="Y19" s="58" t="str">
        <f t="shared" si="1"/>
        <v/>
      </c>
      <c r="Z19" s="59" t="str">
        <f t="shared" ca="1" si="2"/>
        <v/>
      </c>
    </row>
    <row r="20" spans="1:26">
      <c r="Y20" s="58" t="str">
        <f t="shared" si="1"/>
        <v/>
      </c>
      <c r="Z20" s="59" t="str">
        <f t="shared" ca="1" si="2"/>
        <v/>
      </c>
    </row>
    <row r="21" spans="1:26">
      <c r="Y21" s="58" t="str">
        <f t="shared" si="1"/>
        <v/>
      </c>
      <c r="Z21" s="59" t="str">
        <f t="shared" ca="1" si="2"/>
        <v/>
      </c>
    </row>
    <row r="22" spans="1:26">
      <c r="Y22" s="58" t="str">
        <f t="shared" si="1"/>
        <v/>
      </c>
      <c r="Z22" s="59" t="str">
        <f t="shared" ca="1" si="2"/>
        <v/>
      </c>
    </row>
    <row r="23" spans="1:26">
      <c r="Y23" s="58" t="str">
        <f t="shared" si="1"/>
        <v/>
      </c>
      <c r="Z23" s="59" t="str">
        <f t="shared" ca="1" si="2"/>
        <v/>
      </c>
    </row>
    <row r="24" spans="1:26">
      <c r="Y24" s="58" t="str">
        <f t="shared" si="1"/>
        <v/>
      </c>
      <c r="Z24" s="59" t="str">
        <f t="shared" ca="1" si="2"/>
        <v/>
      </c>
    </row>
    <row r="25" spans="1:26">
      <c r="Y25" s="58" t="str">
        <f t="shared" si="1"/>
        <v/>
      </c>
      <c r="Z25" s="59" t="str">
        <f t="shared" ca="1" si="2"/>
        <v/>
      </c>
    </row>
    <row r="26" spans="1:26">
      <c r="Y26" s="58" t="str">
        <f t="shared" si="1"/>
        <v/>
      </c>
      <c r="Z26" s="59" t="str">
        <f t="shared" ca="1" si="2"/>
        <v/>
      </c>
    </row>
    <row r="27" spans="1:26">
      <c r="Y27" s="58" t="str">
        <f t="shared" si="1"/>
        <v/>
      </c>
      <c r="Z27" s="59" t="str">
        <f t="shared" ca="1" si="2"/>
        <v/>
      </c>
    </row>
    <row r="28" spans="1:26">
      <c r="Y28" s="58" t="str">
        <f t="shared" si="1"/>
        <v/>
      </c>
      <c r="Z28" s="59" t="str">
        <f t="shared" ca="1" si="2"/>
        <v/>
      </c>
    </row>
    <row r="29" spans="1:26">
      <c r="Y29" s="58" t="str">
        <f t="shared" si="1"/>
        <v/>
      </c>
      <c r="Z29" s="59" t="str">
        <f t="shared" ca="1" si="2"/>
        <v/>
      </c>
    </row>
    <row r="30" spans="1:26">
      <c r="Y30" s="58" t="str">
        <f t="shared" si="1"/>
        <v/>
      </c>
      <c r="Z30" s="59" t="str">
        <f t="shared" ca="1" si="2"/>
        <v/>
      </c>
    </row>
    <row r="31" spans="1:26">
      <c r="Y31" s="58" t="str">
        <f t="shared" si="1"/>
        <v/>
      </c>
      <c r="Z31" s="59" t="str">
        <f t="shared" ca="1" si="2"/>
        <v/>
      </c>
    </row>
    <row r="32" spans="1:26">
      <c r="Y32" s="58" t="str">
        <f t="shared" si="1"/>
        <v/>
      </c>
      <c r="Z32" s="59" t="str">
        <f t="shared" ca="1" si="2"/>
        <v/>
      </c>
    </row>
    <row r="33" spans="2:26">
      <c r="Y33" s="58" t="str">
        <f t="shared" si="1"/>
        <v/>
      </c>
      <c r="Z33" s="59" t="str">
        <f t="shared" ca="1" si="2"/>
        <v/>
      </c>
    </row>
    <row r="34" spans="2:26">
      <c r="Y34" s="58" t="str">
        <f t="shared" si="1"/>
        <v/>
      </c>
      <c r="Z34" s="59" t="str">
        <f t="shared" ca="1" si="2"/>
        <v/>
      </c>
    </row>
    <row r="35" spans="2:26">
      <c r="Y35" s="58" t="str">
        <f t="shared" si="1"/>
        <v/>
      </c>
      <c r="Z35" s="59" t="str">
        <f t="shared" ca="1" si="2"/>
        <v/>
      </c>
    </row>
    <row r="36" spans="2:26">
      <c r="B36" s="85" t="s">
        <v>56</v>
      </c>
      <c r="C36" s="85"/>
      <c r="D36" s="85"/>
      <c r="Y36" s="58" t="str">
        <f t="shared" si="1"/>
        <v/>
      </c>
      <c r="Z36" s="59" t="str">
        <f t="shared" ca="1" si="2"/>
        <v/>
      </c>
    </row>
    <row r="37" spans="2:26">
      <c r="B37" s="85" t="s">
        <v>57</v>
      </c>
      <c r="C37" s="85"/>
      <c r="D37" s="85"/>
      <c r="Y37" s="58" t="str">
        <f t="shared" si="1"/>
        <v/>
      </c>
      <c r="Z37" s="59" t="str">
        <f t="shared" ca="1" si="2"/>
        <v/>
      </c>
    </row>
    <row r="38" spans="2:26">
      <c r="B38" s="85" t="s">
        <v>58</v>
      </c>
      <c r="C38" s="85"/>
      <c r="D38" s="85"/>
      <c r="Y38" s="58" t="str">
        <f t="shared" si="1"/>
        <v/>
      </c>
      <c r="Z38" s="59" t="str">
        <f t="shared" ca="1" si="2"/>
        <v/>
      </c>
    </row>
    <row r="39" spans="2:26">
      <c r="Y39" s="58" t="str">
        <f t="shared" si="1"/>
        <v/>
      </c>
      <c r="Z39" s="59" t="str">
        <f t="shared" ca="1" si="2"/>
        <v/>
      </c>
    </row>
    <row r="40" spans="2:26">
      <c r="Y40" s="58" t="str">
        <f t="shared" si="1"/>
        <v/>
      </c>
      <c r="Z40" s="59" t="str">
        <f t="shared" ca="1" si="2"/>
        <v/>
      </c>
    </row>
    <row r="41" spans="2:26">
      <c r="Y41" s="58" t="str">
        <f t="shared" si="1"/>
        <v/>
      </c>
      <c r="Z41" s="59" t="str">
        <f t="shared" ca="1" si="2"/>
        <v/>
      </c>
    </row>
    <row r="42" spans="2:26">
      <c r="Y42" s="58" t="str">
        <f t="shared" si="1"/>
        <v/>
      </c>
      <c r="Z42" s="59" t="str">
        <f t="shared" ca="1" si="2"/>
        <v/>
      </c>
    </row>
    <row r="43" spans="2:26">
      <c r="Y43" s="58" t="str">
        <f t="shared" si="1"/>
        <v/>
      </c>
      <c r="Z43" s="59" t="str">
        <f t="shared" ca="1" si="2"/>
        <v/>
      </c>
    </row>
    <row r="44" spans="2:26">
      <c r="Y44" s="58" t="str">
        <f t="shared" si="1"/>
        <v/>
      </c>
      <c r="Z44" s="59" t="str">
        <f t="shared" ca="1" si="2"/>
        <v/>
      </c>
    </row>
    <row r="45" spans="2:26">
      <c r="Y45" s="58" t="str">
        <f t="shared" si="1"/>
        <v/>
      </c>
      <c r="Z45" s="59" t="str">
        <f t="shared" ca="1" si="2"/>
        <v/>
      </c>
    </row>
    <row r="46" spans="2:26">
      <c r="Y46" s="58" t="str">
        <f t="shared" si="1"/>
        <v/>
      </c>
      <c r="Z46" s="59" t="str">
        <f t="shared" ca="1" si="2"/>
        <v/>
      </c>
    </row>
    <row r="47" spans="2:26">
      <c r="Y47" s="58" t="str">
        <f t="shared" si="1"/>
        <v/>
      </c>
      <c r="Z47" s="59" t="str">
        <f t="shared" ca="1" si="2"/>
        <v/>
      </c>
    </row>
    <row r="48" spans="2:26">
      <c r="Y48" s="58" t="str">
        <f t="shared" si="1"/>
        <v/>
      </c>
      <c r="Z48" s="59" t="str">
        <f t="shared" ca="1" si="2"/>
        <v/>
      </c>
    </row>
    <row r="49" spans="25:26">
      <c r="Y49" s="58" t="str">
        <f t="shared" si="1"/>
        <v/>
      </c>
      <c r="Z49" s="59" t="str">
        <f t="shared" ca="1" si="2"/>
        <v/>
      </c>
    </row>
    <row r="50" spans="25:26">
      <c r="Y50" s="58" t="str">
        <f t="shared" si="1"/>
        <v/>
      </c>
      <c r="Z50" s="59" t="str">
        <f t="shared" ca="1" si="2"/>
        <v/>
      </c>
    </row>
    <row r="51" spans="25:26">
      <c r="Y51" s="58" t="str">
        <f t="shared" si="1"/>
        <v/>
      </c>
      <c r="Z51" s="59" t="str">
        <f t="shared" ca="1" si="2"/>
        <v/>
      </c>
    </row>
    <row r="52" spans="25:26">
      <c r="Y52" s="58" t="str">
        <f t="shared" si="1"/>
        <v/>
      </c>
      <c r="Z52" s="59" t="str">
        <f t="shared" ca="1" si="2"/>
        <v/>
      </c>
    </row>
    <row r="53" spans="25:26">
      <c r="Y53" s="58" t="str">
        <f t="shared" si="1"/>
        <v/>
      </c>
      <c r="Z53" s="59" t="str">
        <f t="shared" ca="1" si="2"/>
        <v/>
      </c>
    </row>
    <row r="54" spans="25:26">
      <c r="Y54" s="58" t="str">
        <f t="shared" si="1"/>
        <v/>
      </c>
      <c r="Z54" s="59" t="str">
        <f t="shared" ca="1" si="2"/>
        <v/>
      </c>
    </row>
    <row r="55" spans="25:26">
      <c r="Y55" s="58" t="str">
        <f t="shared" si="1"/>
        <v/>
      </c>
      <c r="Z55" s="59" t="str">
        <f t="shared" ca="1" si="2"/>
        <v/>
      </c>
    </row>
    <row r="56" spans="25:26">
      <c r="Y56" s="58" t="str">
        <f t="shared" si="1"/>
        <v/>
      </c>
      <c r="Z56" s="59" t="str">
        <f t="shared" ca="1" si="2"/>
        <v/>
      </c>
    </row>
    <row r="57" spans="25:26">
      <c r="Y57" s="58" t="str">
        <f t="shared" si="1"/>
        <v/>
      </c>
      <c r="Z57" s="59" t="str">
        <f t="shared" ca="1" si="2"/>
        <v/>
      </c>
    </row>
    <row r="58" spans="25:26">
      <c r="Y58" s="58" t="str">
        <f t="shared" si="1"/>
        <v/>
      </c>
      <c r="Z58" s="59" t="str">
        <f t="shared" ca="1" si="2"/>
        <v/>
      </c>
    </row>
    <row r="59" spans="25:26">
      <c r="Y59" s="58" t="str">
        <f t="shared" si="1"/>
        <v/>
      </c>
      <c r="Z59" s="59" t="str">
        <f t="shared" ca="1" si="2"/>
        <v/>
      </c>
    </row>
    <row r="60" spans="25:26">
      <c r="Y60" s="58" t="str">
        <f t="shared" si="1"/>
        <v/>
      </c>
      <c r="Z60" s="59" t="str">
        <f t="shared" ca="1" si="2"/>
        <v/>
      </c>
    </row>
    <row r="61" spans="25:26">
      <c r="Y61" s="58" t="str">
        <f t="shared" si="1"/>
        <v/>
      </c>
      <c r="Z61" s="59" t="str">
        <f t="shared" ca="1" si="2"/>
        <v/>
      </c>
    </row>
    <row r="62" spans="25:26">
      <c r="Y62" s="58" t="str">
        <f t="shared" si="1"/>
        <v/>
      </c>
      <c r="Z62" s="59" t="str">
        <f t="shared" ca="1" si="2"/>
        <v/>
      </c>
    </row>
    <row r="63" spans="25:26">
      <c r="Y63" s="58" t="str">
        <f t="shared" si="1"/>
        <v/>
      </c>
      <c r="Z63" s="59" t="str">
        <f t="shared" ca="1" si="2"/>
        <v/>
      </c>
    </row>
    <row r="64" spans="25:26">
      <c r="Y64" s="58" t="str">
        <f t="shared" si="1"/>
        <v/>
      </c>
      <c r="Z64" s="59" t="str">
        <f t="shared" ca="1" si="2"/>
        <v/>
      </c>
    </row>
    <row r="65" spans="25:26">
      <c r="Y65" s="58" t="str">
        <f t="shared" si="1"/>
        <v/>
      </c>
      <c r="Z65" s="59" t="str">
        <f t="shared" ca="1" si="2"/>
        <v/>
      </c>
    </row>
    <row r="66" spans="25:26">
      <c r="Y66" s="58" t="str">
        <f t="shared" si="1"/>
        <v/>
      </c>
      <c r="Z66" s="59" t="str">
        <f t="shared" ca="1" si="2"/>
        <v/>
      </c>
    </row>
    <row r="67" spans="25:26">
      <c r="Y67" s="58" t="str">
        <f t="shared" si="1"/>
        <v/>
      </c>
      <c r="Z67" s="59" t="str">
        <f t="shared" ca="1" si="2"/>
        <v/>
      </c>
    </row>
    <row r="68" spans="25:26">
      <c r="Y68" s="58" t="str">
        <f t="shared" si="1"/>
        <v/>
      </c>
      <c r="Z68" s="59" t="str">
        <f t="shared" ca="1" si="2"/>
        <v/>
      </c>
    </row>
    <row r="69" spans="25:26">
      <c r="Y69" s="58" t="str">
        <f t="shared" si="1"/>
        <v/>
      </c>
      <c r="Z69" s="59" t="str">
        <f t="shared" ca="1" si="2"/>
        <v/>
      </c>
    </row>
    <row r="70" spans="25:26">
      <c r="Y70" s="58" t="str">
        <f t="shared" si="1"/>
        <v/>
      </c>
      <c r="Z70" s="59" t="str">
        <f t="shared" ca="1" si="2"/>
        <v/>
      </c>
    </row>
    <row r="71" spans="25:26">
      <c r="Y71" s="58" t="str">
        <f t="shared" si="1"/>
        <v/>
      </c>
      <c r="Z71" s="59" t="str">
        <f t="shared" ca="1" si="2"/>
        <v/>
      </c>
    </row>
    <row r="72" spans="25:26">
      <c r="Y72" s="58" t="str">
        <f>IF(L72=1,1,"")</f>
        <v/>
      </c>
      <c r="Z72" s="59" t="str">
        <f t="shared" ca="1" si="2"/>
        <v/>
      </c>
    </row>
    <row r="73" spans="25:26">
      <c r="Y73" s="58" t="str">
        <f>IF(L73=1,1,"")</f>
        <v/>
      </c>
      <c r="Z73" s="59" t="str">
        <f t="shared" ca="1" si="2"/>
        <v/>
      </c>
    </row>
    <row r="74" spans="25:26">
      <c r="Y74" s="58" t="str">
        <f>IF(L74=1,1,"")</f>
        <v/>
      </c>
      <c r="Z74" s="59" t="str">
        <f ca="1">IF(AND(TODAY()-I74&gt;0,L74="",I74&gt;0),1,"")</f>
        <v/>
      </c>
    </row>
  </sheetData>
  <autoFilter ref="A8:R8" xr:uid="{00000000-0009-0000-0000-000004000000}">
    <filterColumn colId="10" showButton="0"/>
    <filterColumn colId="11" showButton="0"/>
    <filterColumn colId="12" showButton="0"/>
  </autoFilter>
  <mergeCells count="15">
    <mergeCell ref="A6:G6"/>
    <mergeCell ref="H6:J6"/>
    <mergeCell ref="K8:N8"/>
    <mergeCell ref="A4:G4"/>
    <mergeCell ref="H4:J4"/>
    <mergeCell ref="O4:P4"/>
    <mergeCell ref="A5:G5"/>
    <mergeCell ref="H5:J5"/>
    <mergeCell ref="O5:P5"/>
    <mergeCell ref="A1:D1"/>
    <mergeCell ref="E1:O1"/>
    <mergeCell ref="P1:R1"/>
    <mergeCell ref="A3:G3"/>
    <mergeCell ref="H3:J3"/>
    <mergeCell ref="O3:P3"/>
  </mergeCells>
  <conditionalFormatting sqref="I9:I376">
    <cfRule type="expression" dxfId="7" priority="5">
      <formula>Z9=1</formula>
    </cfRule>
  </conditionalFormatting>
  <conditionalFormatting sqref="I11:I12">
    <cfRule type="expression" dxfId="6" priority="4">
      <formula>$Z$11="1"</formula>
    </cfRule>
  </conditionalFormatting>
  <conditionalFormatting sqref="I9:I79">
    <cfRule type="expression" dxfId="5" priority="3">
      <formula>Z9="1"</formula>
    </cfRule>
  </conditionalFormatting>
  <conditionalFormatting sqref="B9:B10">
    <cfRule type="expression" dxfId="4" priority="2">
      <formula>S9=1</formula>
    </cfRule>
  </conditionalFormatting>
  <conditionalFormatting sqref="P9:P10">
    <cfRule type="expression" dxfId="3" priority="1">
      <formula>AG9=1</formula>
    </cfRule>
  </conditionalFormatting>
  <dataValidations count="5">
    <dataValidation allowBlank="1" showInputMessage="1" showErrorMessage="1" prompt="Indiquer le responsable de l'action" sqref="H9:H10" xr:uid="{00000000-0002-0000-0400-000000000000}"/>
    <dataValidation allowBlank="1" showInputMessage="1" showErrorMessage="1" prompt="Procéder une analyse des causes basé sur l'outil 5M : _x000a_Main d'oeuvre _x000a_Machine _x000a_Méthode _x000a_Matière _x000a_Milieu" sqref="F9" xr:uid="{00000000-0002-0000-0400-000001000000}"/>
    <dataValidation allowBlank="1" showInputMessage="1" showErrorMessage="1" prompt="Indiquer la source du problème : Non atteinte objectif , NC lors d'un audit , Amélioration...Etc" sqref="D9:E10" xr:uid="{00000000-0002-0000-0400-000002000000}"/>
    <dataValidation showDropDown="1" showInputMessage="1" showErrorMessage="1" sqref="H18 I14:I19" xr:uid="{00000000-0002-0000-0400-000003000000}"/>
    <dataValidation type="list" allowBlank="1" showInputMessage="1" showErrorMessage="1" sqref="J9:J19" xr:uid="{00000000-0002-0000-0400-000004000000}">
      <formula1>$B$36:$B$38</formula1>
    </dataValidation>
  </dataValidations>
  <pageMargins left="0.34" right="0.28999999999999998" top="0.22" bottom="0.17" header="0.51" footer="0.19"/>
  <pageSetup paperSize="9" scale="110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D76"/>
  <sheetViews>
    <sheetView topLeftCell="A7" zoomScale="80" zoomScaleNormal="80" workbookViewId="0">
      <selection activeCell="F12" sqref="F12"/>
    </sheetView>
  </sheetViews>
  <sheetFormatPr baseColWidth="10" defaultRowHeight="12.75"/>
  <cols>
    <col min="1" max="1" width="7.42578125" style="19" customWidth="1"/>
    <col min="2" max="2" width="13.140625" style="19" customWidth="1"/>
    <col min="3" max="3" width="18.7109375" style="19" customWidth="1"/>
    <col min="4" max="4" width="23.28515625" style="19" customWidth="1"/>
    <col min="5" max="5" width="34.28515625" style="19" customWidth="1"/>
    <col min="6" max="6" width="37.140625" style="19" customWidth="1"/>
    <col min="7" max="7" width="41.5703125" style="19" customWidth="1"/>
    <col min="8" max="8" width="10.28515625" style="19" customWidth="1"/>
    <col min="9" max="9" width="12.42578125" style="83" customWidth="1"/>
    <col min="10" max="10" width="9.28515625" style="30" customWidth="1"/>
    <col min="11" max="12" width="5" style="19" customWidth="1"/>
    <col min="13" max="13" width="5" style="84" customWidth="1"/>
    <col min="14" max="14" width="5" style="19" customWidth="1"/>
    <col min="15" max="15" width="20.140625" style="19" customWidth="1"/>
    <col min="16" max="16" width="13.42578125" style="19" customWidth="1"/>
    <col min="17" max="17" width="16" style="19" customWidth="1"/>
    <col min="18" max="18" width="20.5703125" style="19" customWidth="1"/>
    <col min="19" max="19" width="16.42578125" style="19" customWidth="1"/>
    <col min="20" max="20" width="6.42578125" style="19" hidden="1" customWidth="1"/>
    <col min="21" max="21" width="18.42578125" style="19" hidden="1" customWidth="1"/>
    <col min="22" max="23" width="3.42578125" style="19" customWidth="1"/>
    <col min="24" max="27" width="3.42578125" style="19" hidden="1" customWidth="1"/>
    <col min="28" max="46" width="3.42578125" style="19" customWidth="1"/>
    <col min="47" max="16384" width="11.42578125" style="19"/>
  </cols>
  <sheetData>
    <row r="1" spans="1:30" ht="68.849999999999994" customHeight="1" thickBot="1">
      <c r="A1" s="236"/>
      <c r="B1" s="237"/>
      <c r="C1" s="237"/>
      <c r="D1" s="238"/>
      <c r="E1" s="239" t="s">
        <v>59</v>
      </c>
      <c r="F1" s="240"/>
      <c r="G1" s="240"/>
      <c r="H1" s="240"/>
      <c r="I1" s="240"/>
      <c r="J1" s="240"/>
      <c r="K1" s="240"/>
      <c r="L1" s="240"/>
      <c r="M1" s="240"/>
      <c r="N1" s="240"/>
      <c r="O1" s="241"/>
      <c r="P1" s="242"/>
      <c r="Q1" s="243"/>
      <c r="R1" s="244"/>
    </row>
    <row r="2" spans="1:30" ht="19.149999999999999" customHeight="1" thickBot="1">
      <c r="A2" s="20"/>
      <c r="B2" s="21"/>
      <c r="C2" s="21"/>
      <c r="D2" s="21"/>
      <c r="E2" s="21"/>
      <c r="F2" s="21"/>
      <c r="G2" s="22"/>
      <c r="H2" s="22"/>
      <c r="I2" s="23"/>
      <c r="J2" s="22"/>
      <c r="K2" s="22"/>
      <c r="L2" s="22"/>
      <c r="M2" s="22"/>
      <c r="N2" s="22"/>
      <c r="O2" s="22"/>
      <c r="P2" s="24"/>
      <c r="Q2" s="24"/>
      <c r="R2" s="25"/>
    </row>
    <row r="3" spans="1:30" ht="28.5" customHeight="1">
      <c r="A3" s="245" t="s">
        <v>31</v>
      </c>
      <c r="B3" s="246"/>
      <c r="C3" s="246"/>
      <c r="D3" s="246"/>
      <c r="E3" s="246"/>
      <c r="F3" s="246"/>
      <c r="G3" s="247"/>
      <c r="H3" s="248" t="s">
        <v>32</v>
      </c>
      <c r="I3" s="249"/>
      <c r="J3" s="250"/>
      <c r="K3" s="26"/>
      <c r="L3" s="27"/>
      <c r="M3" s="27"/>
      <c r="N3" s="28"/>
      <c r="O3" s="251" t="s">
        <v>33</v>
      </c>
      <c r="P3" s="252"/>
      <c r="Q3" s="29">
        <f ca="1">+Z8</f>
        <v>0</v>
      </c>
      <c r="R3" s="25"/>
      <c r="S3" s="30"/>
    </row>
    <row r="4" spans="1:30" ht="28.5" customHeight="1">
      <c r="A4" s="228" t="s">
        <v>34</v>
      </c>
      <c r="B4" s="229"/>
      <c r="C4" s="229"/>
      <c r="D4" s="229"/>
      <c r="E4" s="229"/>
      <c r="F4" s="229"/>
      <c r="G4" s="230"/>
      <c r="H4" s="231" t="s">
        <v>35</v>
      </c>
      <c r="I4" s="232"/>
      <c r="J4" s="233"/>
      <c r="K4" s="31"/>
      <c r="L4" s="32"/>
      <c r="M4" s="33"/>
      <c r="N4" s="34"/>
      <c r="O4" s="226" t="s">
        <v>36</v>
      </c>
      <c r="P4" s="227"/>
      <c r="Q4" s="35">
        <f>Y8</f>
        <v>0</v>
      </c>
      <c r="R4" s="25"/>
      <c r="S4" s="30"/>
    </row>
    <row r="5" spans="1:30" ht="28.5" customHeight="1">
      <c r="A5" s="228" t="s">
        <v>37</v>
      </c>
      <c r="B5" s="229"/>
      <c r="C5" s="229"/>
      <c r="D5" s="229"/>
      <c r="E5" s="229"/>
      <c r="F5" s="229"/>
      <c r="G5" s="230"/>
      <c r="H5" s="231" t="s">
        <v>38</v>
      </c>
      <c r="I5" s="232"/>
      <c r="J5" s="233"/>
      <c r="K5" s="31"/>
      <c r="L5" s="32"/>
      <c r="M5" s="32"/>
      <c r="N5" s="34"/>
      <c r="O5" s="234" t="s">
        <v>39</v>
      </c>
      <c r="P5" s="235"/>
      <c r="Q5" s="36" t="str">
        <f ca="1">IF(ISERR(Q4/(Q3+Q4)),"",(Q4/(Q3+Q4)))</f>
        <v/>
      </c>
      <c r="R5" s="25"/>
      <c r="S5" s="30"/>
    </row>
    <row r="6" spans="1:30" ht="40.5" customHeight="1" thickBot="1">
      <c r="A6" s="253"/>
      <c r="B6" s="254"/>
      <c r="C6" s="254"/>
      <c r="D6" s="254"/>
      <c r="E6" s="254"/>
      <c r="F6" s="254"/>
      <c r="G6" s="255"/>
      <c r="H6" s="256" t="s">
        <v>40</v>
      </c>
      <c r="I6" s="257"/>
      <c r="J6" s="258"/>
      <c r="K6" s="37"/>
      <c r="L6" s="38"/>
      <c r="M6" s="38"/>
      <c r="N6" s="39"/>
      <c r="O6" s="24"/>
      <c r="P6" s="24"/>
      <c r="Q6" s="24"/>
      <c r="R6" s="25"/>
    </row>
    <row r="7" spans="1:30" ht="30" customHeight="1">
      <c r="A7" s="40"/>
      <c r="B7" s="24"/>
      <c r="C7" s="24"/>
      <c r="D7" s="24"/>
      <c r="E7" s="24"/>
      <c r="F7" s="24"/>
      <c r="G7" s="24"/>
      <c r="H7" s="24"/>
      <c r="I7" s="41"/>
      <c r="J7" s="42"/>
      <c r="K7" s="43"/>
      <c r="L7" s="43"/>
      <c r="M7" s="43"/>
      <c r="N7" s="43"/>
      <c r="O7" s="24"/>
      <c r="P7" s="24"/>
      <c r="Q7" s="24"/>
      <c r="R7" s="25"/>
    </row>
    <row r="8" spans="1:30" ht="67.5" customHeight="1">
      <c r="A8" s="44" t="s">
        <v>41</v>
      </c>
      <c r="B8" s="45" t="s">
        <v>42</v>
      </c>
      <c r="C8" s="45" t="s">
        <v>43</v>
      </c>
      <c r="D8" s="46" t="s">
        <v>44</v>
      </c>
      <c r="E8" s="46" t="s">
        <v>45</v>
      </c>
      <c r="F8" s="46" t="s">
        <v>46</v>
      </c>
      <c r="G8" s="46" t="s">
        <v>47</v>
      </c>
      <c r="H8" s="46" t="s">
        <v>48</v>
      </c>
      <c r="I8" s="46" t="s">
        <v>49</v>
      </c>
      <c r="J8" s="46" t="s">
        <v>50</v>
      </c>
      <c r="K8" s="259" t="s">
        <v>51</v>
      </c>
      <c r="L8" s="260"/>
      <c r="M8" s="260"/>
      <c r="N8" s="261"/>
      <c r="O8" s="46" t="s">
        <v>52</v>
      </c>
      <c r="P8" s="47" t="s">
        <v>53</v>
      </c>
      <c r="Q8" s="48" t="s">
        <v>54</v>
      </c>
      <c r="R8" s="46" t="s">
        <v>55</v>
      </c>
      <c r="Y8" s="49">
        <f>SUM(Y9:Y100)</f>
        <v>0</v>
      </c>
      <c r="Z8" s="49">
        <f ca="1">SUM(Z9:Z100)</f>
        <v>0</v>
      </c>
    </row>
    <row r="9" spans="1:30" s="58" customFormat="1" ht="43.5" customHeight="1">
      <c r="A9" s="50"/>
      <c r="B9" s="51"/>
      <c r="C9" s="51"/>
      <c r="D9" s="52"/>
      <c r="E9" s="52"/>
      <c r="F9" s="52"/>
      <c r="G9" s="86"/>
      <c r="H9" s="87"/>
      <c r="I9" s="88"/>
      <c r="J9" s="53"/>
      <c r="K9" s="53"/>
      <c r="L9" s="53"/>
      <c r="M9" s="53"/>
      <c r="N9" s="53"/>
      <c r="O9" s="55">
        <f t="shared" ref="O9:O18" si="0">(J9+K9+L9+M9)*0.25</f>
        <v>0</v>
      </c>
      <c r="P9" s="89"/>
      <c r="Q9" s="90"/>
      <c r="R9" s="91"/>
      <c r="Y9" s="58" t="str">
        <f>IF(L9=1,1,"")</f>
        <v/>
      </c>
      <c r="Z9" s="59" t="str">
        <f ca="1">IF(AND(TODAY()-I9&gt;0,L9="",I9&gt;0),1,"")</f>
        <v/>
      </c>
    </row>
    <row r="10" spans="1:30" ht="43.5" customHeight="1">
      <c r="A10" s="50"/>
      <c r="B10" s="51"/>
      <c r="C10" s="51"/>
      <c r="D10" s="52"/>
      <c r="E10" s="52"/>
      <c r="F10" s="52"/>
      <c r="G10" s="60"/>
      <c r="H10" s="53"/>
      <c r="I10" s="88"/>
      <c r="J10" s="53"/>
      <c r="K10" s="53"/>
      <c r="L10" s="53"/>
      <c r="M10" s="53"/>
      <c r="N10" s="53"/>
      <c r="O10" s="55">
        <f t="shared" si="0"/>
        <v>0</v>
      </c>
      <c r="P10" s="89"/>
      <c r="Q10" s="92"/>
      <c r="R10" s="91"/>
      <c r="Y10" s="58" t="str">
        <f t="shared" ref="Y10:Y73" si="1">IF(L10=1,1,"")</f>
        <v/>
      </c>
      <c r="Z10" s="59" t="str">
        <f ca="1">IF(AND(TODAY()-I10&gt;0,L10="",I10&gt;0),1,"")</f>
        <v/>
      </c>
    </row>
    <row r="11" spans="1:30" ht="43.5" customHeight="1">
      <c r="A11" s="50"/>
      <c r="B11" s="51"/>
      <c r="C11" s="51"/>
      <c r="D11" s="52"/>
      <c r="E11" s="52"/>
      <c r="F11" s="52"/>
      <c r="G11" s="60"/>
      <c r="H11" s="53"/>
      <c r="I11" s="88"/>
      <c r="J11" s="53"/>
      <c r="K11" s="53"/>
      <c r="L11" s="53"/>
      <c r="M11" s="53"/>
      <c r="N11" s="53"/>
      <c r="O11" s="55">
        <f>(J11+K11+L11+M11)*0.25</f>
        <v>0</v>
      </c>
      <c r="P11" s="89"/>
      <c r="Q11" s="92"/>
      <c r="R11" s="91"/>
      <c r="Y11" s="58" t="str">
        <f t="shared" si="1"/>
        <v/>
      </c>
      <c r="Z11" s="59" t="str">
        <f ca="1">IF(AND(TODAY()-I11&gt;0,L11="",I11&gt;0),1,"")</f>
        <v/>
      </c>
      <c r="AD11" s="49"/>
    </row>
    <row r="12" spans="1:30" ht="43.5" customHeight="1">
      <c r="A12" s="50"/>
      <c r="B12" s="51"/>
      <c r="C12" s="51"/>
      <c r="D12" s="52"/>
      <c r="E12" s="52"/>
      <c r="F12" s="52"/>
      <c r="G12" s="62"/>
      <c r="H12" s="53"/>
      <c r="I12" s="88"/>
      <c r="J12" s="53"/>
      <c r="K12" s="53"/>
      <c r="L12" s="53"/>
      <c r="M12" s="53"/>
      <c r="N12" s="53"/>
      <c r="O12" s="55">
        <f t="shared" si="0"/>
        <v>0</v>
      </c>
      <c r="P12" s="89"/>
      <c r="Q12" s="92"/>
      <c r="R12" s="91"/>
      <c r="Y12" s="58" t="str">
        <f t="shared" si="1"/>
        <v/>
      </c>
      <c r="Z12" s="59" t="str">
        <f t="shared" ref="Z12:Z75" ca="1" si="2">IF(AND(TODAY()-I12&gt;0,L12="",I12&gt;0),1,"")</f>
        <v/>
      </c>
    </row>
    <row r="13" spans="1:30" ht="43.5" customHeight="1">
      <c r="A13" s="50"/>
      <c r="B13" s="51"/>
      <c r="C13" s="51"/>
      <c r="D13" s="52"/>
      <c r="E13" s="52"/>
      <c r="F13" s="52"/>
      <c r="G13" s="63"/>
      <c r="H13" s="64"/>
      <c r="I13" s="65"/>
      <c r="J13" s="53"/>
      <c r="K13" s="64"/>
      <c r="L13" s="64"/>
      <c r="M13" s="64"/>
      <c r="N13" s="64"/>
      <c r="O13" s="93">
        <f t="shared" si="0"/>
        <v>0</v>
      </c>
      <c r="P13" s="94"/>
      <c r="Q13" s="95"/>
      <c r="R13" s="96"/>
      <c r="Y13" s="58" t="str">
        <f t="shared" si="1"/>
        <v/>
      </c>
      <c r="Z13" s="59" t="str">
        <f t="shared" ca="1" si="2"/>
        <v/>
      </c>
    </row>
    <row r="14" spans="1:30" ht="43.5" customHeight="1">
      <c r="A14" s="50"/>
      <c r="B14" s="51"/>
      <c r="C14" s="51"/>
      <c r="D14" s="52"/>
      <c r="E14" s="52"/>
      <c r="F14" s="52"/>
      <c r="G14" s="63"/>
      <c r="H14" s="64"/>
      <c r="I14" s="65"/>
      <c r="J14" s="53"/>
      <c r="K14" s="64"/>
      <c r="L14" s="64"/>
      <c r="M14" s="64"/>
      <c r="N14" s="64"/>
      <c r="O14" s="93">
        <f t="shared" si="0"/>
        <v>0</v>
      </c>
      <c r="P14" s="94"/>
      <c r="Q14" s="97"/>
      <c r="R14" s="96"/>
      <c r="Y14" s="58" t="str">
        <f t="shared" si="1"/>
        <v/>
      </c>
      <c r="Z14" s="59" t="str">
        <f t="shared" ca="1" si="2"/>
        <v/>
      </c>
    </row>
    <row r="15" spans="1:30" ht="43.5" customHeight="1">
      <c r="A15" s="50"/>
      <c r="B15" s="51"/>
      <c r="C15" s="51"/>
      <c r="D15" s="52"/>
      <c r="E15" s="52"/>
      <c r="F15" s="52"/>
      <c r="G15" s="63"/>
      <c r="H15" s="64"/>
      <c r="I15" s="70"/>
      <c r="J15" s="53"/>
      <c r="K15" s="64"/>
      <c r="L15" s="64"/>
      <c r="M15" s="64"/>
      <c r="N15" s="64"/>
      <c r="O15" s="93">
        <f t="shared" si="0"/>
        <v>0</v>
      </c>
      <c r="P15" s="94"/>
      <c r="Q15" s="97"/>
      <c r="R15" s="96"/>
      <c r="Y15" s="58" t="str">
        <f t="shared" si="1"/>
        <v/>
      </c>
      <c r="Z15" s="59" t="str">
        <f t="shared" ca="1" si="2"/>
        <v/>
      </c>
    </row>
    <row r="16" spans="1:30" ht="43.5" customHeight="1">
      <c r="A16" s="50"/>
      <c r="B16" s="51"/>
      <c r="C16" s="51"/>
      <c r="D16" s="52"/>
      <c r="E16" s="52"/>
      <c r="F16" s="52"/>
      <c r="G16" s="63"/>
      <c r="H16" s="64"/>
      <c r="I16" s="70"/>
      <c r="J16" s="53"/>
      <c r="K16" s="64"/>
      <c r="L16" s="64"/>
      <c r="M16" s="64"/>
      <c r="N16" s="64"/>
      <c r="O16" s="93">
        <f t="shared" si="0"/>
        <v>0</v>
      </c>
      <c r="P16" s="94"/>
      <c r="Q16" s="97"/>
      <c r="R16" s="96"/>
      <c r="Y16" s="58" t="str">
        <f t="shared" si="1"/>
        <v/>
      </c>
      <c r="Z16" s="59" t="str">
        <f t="shared" ca="1" si="2"/>
        <v/>
      </c>
    </row>
    <row r="17" spans="1:26" ht="43.5" customHeight="1">
      <c r="A17" s="71"/>
      <c r="B17" s="72"/>
      <c r="C17" s="72"/>
      <c r="D17" s="52"/>
      <c r="E17" s="52"/>
      <c r="F17" s="52"/>
      <c r="G17" s="73"/>
      <c r="H17" s="70"/>
      <c r="I17" s="70"/>
      <c r="J17" s="53"/>
      <c r="K17" s="64"/>
      <c r="L17" s="64"/>
      <c r="M17" s="64"/>
      <c r="N17" s="64"/>
      <c r="O17" s="93">
        <f t="shared" si="0"/>
        <v>0</v>
      </c>
      <c r="P17" s="94"/>
      <c r="Q17" s="97"/>
      <c r="R17" s="96"/>
      <c r="Y17" s="58" t="str">
        <f t="shared" si="1"/>
        <v/>
      </c>
      <c r="Z17" s="59" t="str">
        <f t="shared" ca="1" si="2"/>
        <v/>
      </c>
    </row>
    <row r="18" spans="1:26" ht="43.5" customHeight="1" thickBot="1">
      <c r="A18" s="74"/>
      <c r="B18" s="75"/>
      <c r="C18" s="75"/>
      <c r="D18" s="76"/>
      <c r="E18" s="76"/>
      <c r="F18" s="76"/>
      <c r="G18" s="81"/>
      <c r="H18" s="82"/>
      <c r="I18" s="76"/>
      <c r="J18" s="53"/>
      <c r="K18" s="82"/>
      <c r="L18" s="82"/>
      <c r="M18" s="82"/>
      <c r="N18" s="82"/>
      <c r="O18" s="98">
        <f t="shared" si="0"/>
        <v>0</v>
      </c>
      <c r="P18" s="99"/>
      <c r="Q18" s="100"/>
      <c r="R18" s="101"/>
      <c r="Y18" s="58" t="str">
        <f t="shared" si="1"/>
        <v/>
      </c>
      <c r="Z18" s="59" t="str">
        <f t="shared" ca="1" si="2"/>
        <v/>
      </c>
    </row>
    <row r="19" spans="1:26">
      <c r="Y19" s="58" t="str">
        <f t="shared" si="1"/>
        <v/>
      </c>
      <c r="Z19" s="59" t="str">
        <f t="shared" ca="1" si="2"/>
        <v/>
      </c>
    </row>
    <row r="20" spans="1:26">
      <c r="Y20" s="58" t="str">
        <f t="shared" si="1"/>
        <v/>
      </c>
      <c r="Z20" s="59" t="str">
        <f t="shared" ca="1" si="2"/>
        <v/>
      </c>
    </row>
    <row r="21" spans="1:26">
      <c r="Y21" s="58" t="str">
        <f t="shared" si="1"/>
        <v/>
      </c>
      <c r="Z21" s="59" t="str">
        <f t="shared" ca="1" si="2"/>
        <v/>
      </c>
    </row>
    <row r="22" spans="1:26">
      <c r="Y22" s="58" t="str">
        <f t="shared" si="1"/>
        <v/>
      </c>
      <c r="Z22" s="59" t="str">
        <f t="shared" ca="1" si="2"/>
        <v/>
      </c>
    </row>
    <row r="23" spans="1:26">
      <c r="Y23" s="58" t="str">
        <f t="shared" si="1"/>
        <v/>
      </c>
      <c r="Z23" s="59" t="str">
        <f t="shared" ca="1" si="2"/>
        <v/>
      </c>
    </row>
    <row r="24" spans="1:26">
      <c r="Y24" s="58" t="str">
        <f t="shared" si="1"/>
        <v/>
      </c>
      <c r="Z24" s="59" t="str">
        <f t="shared" ca="1" si="2"/>
        <v/>
      </c>
    </row>
    <row r="25" spans="1:26">
      <c r="Y25" s="58" t="str">
        <f t="shared" si="1"/>
        <v/>
      </c>
      <c r="Z25" s="59" t="str">
        <f t="shared" ca="1" si="2"/>
        <v/>
      </c>
    </row>
    <row r="26" spans="1:26">
      <c r="Y26" s="58" t="str">
        <f t="shared" si="1"/>
        <v/>
      </c>
      <c r="Z26" s="59" t="str">
        <f t="shared" ca="1" si="2"/>
        <v/>
      </c>
    </row>
    <row r="27" spans="1:26">
      <c r="Y27" s="58" t="str">
        <f t="shared" si="1"/>
        <v/>
      </c>
      <c r="Z27" s="59" t="str">
        <f t="shared" ca="1" si="2"/>
        <v/>
      </c>
    </row>
    <row r="28" spans="1:26">
      <c r="Y28" s="58" t="str">
        <f t="shared" si="1"/>
        <v/>
      </c>
      <c r="Z28" s="59" t="str">
        <f t="shared" ca="1" si="2"/>
        <v/>
      </c>
    </row>
    <row r="29" spans="1:26">
      <c r="Y29" s="58" t="str">
        <f t="shared" si="1"/>
        <v/>
      </c>
      <c r="Z29" s="59" t="str">
        <f t="shared" ca="1" si="2"/>
        <v/>
      </c>
    </row>
    <row r="30" spans="1:26">
      <c r="Y30" s="58" t="str">
        <f t="shared" si="1"/>
        <v/>
      </c>
      <c r="Z30" s="59" t="str">
        <f t="shared" ca="1" si="2"/>
        <v/>
      </c>
    </row>
    <row r="31" spans="1:26">
      <c r="Y31" s="58" t="str">
        <f t="shared" si="1"/>
        <v/>
      </c>
      <c r="Z31" s="59" t="str">
        <f t="shared" ca="1" si="2"/>
        <v/>
      </c>
    </row>
    <row r="32" spans="1:26">
      <c r="Y32" s="58" t="str">
        <f t="shared" si="1"/>
        <v/>
      </c>
      <c r="Z32" s="59" t="str">
        <f t="shared" ca="1" si="2"/>
        <v/>
      </c>
    </row>
    <row r="33" spans="2:26">
      <c r="Y33" s="58" t="str">
        <f t="shared" si="1"/>
        <v/>
      </c>
      <c r="Z33" s="59" t="str">
        <f t="shared" ca="1" si="2"/>
        <v/>
      </c>
    </row>
    <row r="34" spans="2:26">
      <c r="Y34" s="58" t="str">
        <f t="shared" si="1"/>
        <v/>
      </c>
      <c r="Z34" s="59" t="str">
        <f t="shared" ca="1" si="2"/>
        <v/>
      </c>
    </row>
    <row r="35" spans="2:26">
      <c r="Y35" s="58" t="str">
        <f t="shared" si="1"/>
        <v/>
      </c>
      <c r="Z35" s="59" t="str">
        <f t="shared" ca="1" si="2"/>
        <v/>
      </c>
    </row>
    <row r="36" spans="2:26">
      <c r="Y36" s="58" t="str">
        <f t="shared" si="1"/>
        <v/>
      </c>
      <c r="Z36" s="59" t="str">
        <f t="shared" ca="1" si="2"/>
        <v/>
      </c>
    </row>
    <row r="37" spans="2:26">
      <c r="Y37" s="58" t="str">
        <f t="shared" si="1"/>
        <v/>
      </c>
      <c r="Z37" s="59" t="str">
        <f t="shared" ca="1" si="2"/>
        <v/>
      </c>
    </row>
    <row r="38" spans="2:26">
      <c r="B38" s="102" t="s">
        <v>56</v>
      </c>
      <c r="C38" s="85"/>
      <c r="Y38" s="58" t="str">
        <f t="shared" si="1"/>
        <v/>
      </c>
      <c r="Z38" s="59" t="str">
        <f t="shared" ca="1" si="2"/>
        <v/>
      </c>
    </row>
    <row r="39" spans="2:26">
      <c r="B39" s="102" t="s">
        <v>57</v>
      </c>
      <c r="C39" s="85"/>
      <c r="Y39" s="58" t="str">
        <f t="shared" si="1"/>
        <v/>
      </c>
      <c r="Z39" s="59" t="str">
        <f t="shared" ca="1" si="2"/>
        <v/>
      </c>
    </row>
    <row r="40" spans="2:26">
      <c r="B40" s="102" t="s">
        <v>58</v>
      </c>
      <c r="C40" s="85"/>
      <c r="Y40" s="58" t="str">
        <f t="shared" si="1"/>
        <v/>
      </c>
      <c r="Z40" s="59" t="str">
        <f t="shared" ca="1" si="2"/>
        <v/>
      </c>
    </row>
    <row r="41" spans="2:26">
      <c r="Y41" s="58" t="str">
        <f t="shared" si="1"/>
        <v/>
      </c>
      <c r="Z41" s="59" t="str">
        <f t="shared" ca="1" si="2"/>
        <v/>
      </c>
    </row>
    <row r="42" spans="2:26">
      <c r="Y42" s="58" t="str">
        <f t="shared" si="1"/>
        <v/>
      </c>
      <c r="Z42" s="59" t="str">
        <f t="shared" ca="1" si="2"/>
        <v/>
      </c>
    </row>
    <row r="43" spans="2:26">
      <c r="Y43" s="58" t="str">
        <f t="shared" si="1"/>
        <v/>
      </c>
      <c r="Z43" s="59" t="str">
        <f t="shared" ca="1" si="2"/>
        <v/>
      </c>
    </row>
    <row r="44" spans="2:26">
      <c r="Y44" s="58" t="str">
        <f t="shared" si="1"/>
        <v/>
      </c>
      <c r="Z44" s="59" t="str">
        <f t="shared" ca="1" si="2"/>
        <v/>
      </c>
    </row>
    <row r="45" spans="2:26">
      <c r="Y45" s="58" t="str">
        <f t="shared" si="1"/>
        <v/>
      </c>
      <c r="Z45" s="59" t="str">
        <f t="shared" ca="1" si="2"/>
        <v/>
      </c>
    </row>
    <row r="46" spans="2:26">
      <c r="Y46" s="58" t="str">
        <f t="shared" si="1"/>
        <v/>
      </c>
      <c r="Z46" s="59" t="str">
        <f t="shared" ca="1" si="2"/>
        <v/>
      </c>
    </row>
    <row r="47" spans="2:26">
      <c r="Y47" s="58" t="str">
        <f t="shared" si="1"/>
        <v/>
      </c>
      <c r="Z47" s="59" t="str">
        <f t="shared" ca="1" si="2"/>
        <v/>
      </c>
    </row>
    <row r="48" spans="2:26">
      <c r="Y48" s="58" t="str">
        <f t="shared" si="1"/>
        <v/>
      </c>
      <c r="Z48" s="59" t="str">
        <f t="shared" ca="1" si="2"/>
        <v/>
      </c>
    </row>
    <row r="49" spans="25:26">
      <c r="Y49" s="58" t="str">
        <f t="shared" si="1"/>
        <v/>
      </c>
      <c r="Z49" s="59" t="str">
        <f t="shared" ca="1" si="2"/>
        <v/>
      </c>
    </row>
    <row r="50" spans="25:26">
      <c r="Y50" s="58" t="str">
        <f t="shared" si="1"/>
        <v/>
      </c>
      <c r="Z50" s="59" t="str">
        <f t="shared" ca="1" si="2"/>
        <v/>
      </c>
    </row>
    <row r="51" spans="25:26">
      <c r="Y51" s="58" t="str">
        <f t="shared" si="1"/>
        <v/>
      </c>
      <c r="Z51" s="59" t="str">
        <f t="shared" ca="1" si="2"/>
        <v/>
      </c>
    </row>
    <row r="52" spans="25:26">
      <c r="Y52" s="58" t="str">
        <f t="shared" si="1"/>
        <v/>
      </c>
      <c r="Z52" s="59" t="str">
        <f t="shared" ca="1" si="2"/>
        <v/>
      </c>
    </row>
    <row r="53" spans="25:26">
      <c r="Y53" s="58" t="str">
        <f t="shared" si="1"/>
        <v/>
      </c>
      <c r="Z53" s="59" t="str">
        <f t="shared" ca="1" si="2"/>
        <v/>
      </c>
    </row>
    <row r="54" spans="25:26">
      <c r="Y54" s="58" t="str">
        <f t="shared" si="1"/>
        <v/>
      </c>
      <c r="Z54" s="59" t="str">
        <f t="shared" ca="1" si="2"/>
        <v/>
      </c>
    </row>
    <row r="55" spans="25:26">
      <c r="Y55" s="58" t="str">
        <f t="shared" si="1"/>
        <v/>
      </c>
      <c r="Z55" s="59" t="str">
        <f t="shared" ca="1" si="2"/>
        <v/>
      </c>
    </row>
    <row r="56" spans="25:26">
      <c r="Y56" s="58" t="str">
        <f t="shared" si="1"/>
        <v/>
      </c>
      <c r="Z56" s="59" t="str">
        <f t="shared" ca="1" si="2"/>
        <v/>
      </c>
    </row>
    <row r="57" spans="25:26">
      <c r="Y57" s="58" t="str">
        <f t="shared" si="1"/>
        <v/>
      </c>
      <c r="Z57" s="59" t="str">
        <f t="shared" ca="1" si="2"/>
        <v/>
      </c>
    </row>
    <row r="58" spans="25:26">
      <c r="Y58" s="58" t="str">
        <f t="shared" si="1"/>
        <v/>
      </c>
      <c r="Z58" s="59" t="str">
        <f t="shared" ca="1" si="2"/>
        <v/>
      </c>
    </row>
    <row r="59" spans="25:26">
      <c r="Y59" s="58" t="str">
        <f t="shared" si="1"/>
        <v/>
      </c>
      <c r="Z59" s="59" t="str">
        <f t="shared" ca="1" si="2"/>
        <v/>
      </c>
    </row>
    <row r="60" spans="25:26">
      <c r="Y60" s="58" t="str">
        <f t="shared" si="1"/>
        <v/>
      </c>
      <c r="Z60" s="59" t="str">
        <f t="shared" ca="1" si="2"/>
        <v/>
      </c>
    </row>
    <row r="61" spans="25:26">
      <c r="Y61" s="58" t="str">
        <f t="shared" si="1"/>
        <v/>
      </c>
      <c r="Z61" s="59" t="str">
        <f t="shared" ca="1" si="2"/>
        <v/>
      </c>
    </row>
    <row r="62" spans="25:26">
      <c r="Y62" s="58" t="str">
        <f t="shared" si="1"/>
        <v/>
      </c>
      <c r="Z62" s="59" t="str">
        <f t="shared" ca="1" si="2"/>
        <v/>
      </c>
    </row>
    <row r="63" spans="25:26">
      <c r="Y63" s="58" t="str">
        <f t="shared" si="1"/>
        <v/>
      </c>
      <c r="Z63" s="59" t="str">
        <f t="shared" ca="1" si="2"/>
        <v/>
      </c>
    </row>
    <row r="64" spans="25:26">
      <c r="Y64" s="58" t="str">
        <f t="shared" si="1"/>
        <v/>
      </c>
      <c r="Z64" s="59" t="str">
        <f t="shared" ca="1" si="2"/>
        <v/>
      </c>
    </row>
    <row r="65" spans="25:26">
      <c r="Y65" s="58" t="str">
        <f t="shared" si="1"/>
        <v/>
      </c>
      <c r="Z65" s="59" t="str">
        <f t="shared" ca="1" si="2"/>
        <v/>
      </c>
    </row>
    <row r="66" spans="25:26">
      <c r="Y66" s="58" t="str">
        <f t="shared" si="1"/>
        <v/>
      </c>
      <c r="Z66" s="59" t="str">
        <f t="shared" ca="1" si="2"/>
        <v/>
      </c>
    </row>
    <row r="67" spans="25:26">
      <c r="Y67" s="58" t="str">
        <f t="shared" si="1"/>
        <v/>
      </c>
      <c r="Z67" s="59" t="str">
        <f t="shared" ca="1" si="2"/>
        <v/>
      </c>
    </row>
    <row r="68" spans="25:26">
      <c r="Y68" s="58" t="str">
        <f t="shared" si="1"/>
        <v/>
      </c>
      <c r="Z68" s="59" t="str">
        <f t="shared" ca="1" si="2"/>
        <v/>
      </c>
    </row>
    <row r="69" spans="25:26">
      <c r="Y69" s="58" t="str">
        <f t="shared" si="1"/>
        <v/>
      </c>
      <c r="Z69" s="59" t="str">
        <f t="shared" ca="1" si="2"/>
        <v/>
      </c>
    </row>
    <row r="70" spans="25:26">
      <c r="Y70" s="58" t="str">
        <f t="shared" si="1"/>
        <v/>
      </c>
      <c r="Z70" s="59" t="str">
        <f t="shared" ca="1" si="2"/>
        <v/>
      </c>
    </row>
    <row r="71" spans="25:26">
      <c r="Y71" s="58" t="str">
        <f t="shared" si="1"/>
        <v/>
      </c>
      <c r="Z71" s="59" t="str">
        <f t="shared" ca="1" si="2"/>
        <v/>
      </c>
    </row>
    <row r="72" spans="25:26">
      <c r="Y72" s="58" t="str">
        <f t="shared" si="1"/>
        <v/>
      </c>
      <c r="Z72" s="59" t="str">
        <f t="shared" ca="1" si="2"/>
        <v/>
      </c>
    </row>
    <row r="73" spans="25:26">
      <c r="Y73" s="58" t="str">
        <f t="shared" si="1"/>
        <v/>
      </c>
      <c r="Z73" s="59" t="str">
        <f t="shared" ca="1" si="2"/>
        <v/>
      </c>
    </row>
    <row r="74" spans="25:26">
      <c r="Y74" s="58" t="str">
        <f>IF(L74=1,1,"")</f>
        <v/>
      </c>
      <c r="Z74" s="59" t="str">
        <f t="shared" ca="1" si="2"/>
        <v/>
      </c>
    </row>
    <row r="75" spans="25:26">
      <c r="Y75" s="58" t="str">
        <f>IF(L75=1,1,"")</f>
        <v/>
      </c>
      <c r="Z75" s="59" t="str">
        <f t="shared" ca="1" si="2"/>
        <v/>
      </c>
    </row>
    <row r="76" spans="25:26">
      <c r="Y76" s="58" t="str">
        <f>IF(L76=1,1,"")</f>
        <v/>
      </c>
      <c r="Z76" s="59" t="str">
        <f ca="1">IF(AND(TODAY()-I76&gt;0,L76="",I76&gt;0),1,"")</f>
        <v/>
      </c>
    </row>
  </sheetData>
  <mergeCells count="15">
    <mergeCell ref="O4:P4"/>
    <mergeCell ref="A5:G5"/>
    <mergeCell ref="H5:J5"/>
    <mergeCell ref="O5:P5"/>
    <mergeCell ref="A1:D1"/>
    <mergeCell ref="E1:O1"/>
    <mergeCell ref="P1:R1"/>
    <mergeCell ref="A3:G3"/>
    <mergeCell ref="H3:J3"/>
    <mergeCell ref="O3:P3"/>
    <mergeCell ref="A6:G6"/>
    <mergeCell ref="H6:J6"/>
    <mergeCell ref="K8:N8"/>
    <mergeCell ref="A4:G4"/>
    <mergeCell ref="H4:J4"/>
  </mergeCells>
  <conditionalFormatting sqref="I9:I378">
    <cfRule type="expression" dxfId="2" priority="3">
      <formula>Z9=1</formula>
    </cfRule>
  </conditionalFormatting>
  <conditionalFormatting sqref="I10">
    <cfRule type="expression" dxfId="1" priority="2">
      <formula>$Z$10="1"</formula>
    </cfRule>
  </conditionalFormatting>
  <conditionalFormatting sqref="I11:I81">
    <cfRule type="expression" dxfId="0" priority="1">
      <formula>Z11="1"</formula>
    </cfRule>
  </conditionalFormatting>
  <dataValidations count="5">
    <dataValidation type="list" allowBlank="1" showInputMessage="1" showErrorMessage="1" sqref="J9:J18" xr:uid="{00000000-0002-0000-0500-000000000000}">
      <formula1>$B$38:$B$40</formula1>
    </dataValidation>
    <dataValidation showDropDown="1" showInputMessage="1" showErrorMessage="1" sqref="H17 I13:I18" xr:uid="{00000000-0002-0000-0500-000001000000}"/>
    <dataValidation allowBlank="1" showInputMessage="1" showErrorMessage="1" prompt="Indiquer la source du problème : Non atteinte objectif , NC lors d'un audit , Amélioration...Etc" sqref="D9" xr:uid="{00000000-0002-0000-0500-000002000000}"/>
    <dataValidation allowBlank="1" showInputMessage="1" showErrorMessage="1" prompt="Procéder une analyse des causes basé sur l'outil 5M : _x000a_Main d'oeuvre _x000a_Machine _x000a_Méthode _x000a_Matière _x000a_Milieu" sqref="F9" xr:uid="{00000000-0002-0000-0500-000003000000}"/>
    <dataValidation allowBlank="1" showInputMessage="1" showErrorMessage="1" prompt="Indiquer le responsable de l'action" sqref="H9" xr:uid="{00000000-0002-0000-0500-000004000000}"/>
  </dataValidations>
  <pageMargins left="0.34" right="0.28999999999999998" top="0.22" bottom="0.17" header="0.51" footer="0.19"/>
  <pageSetup paperSize="9" scale="11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Réalisation</vt:lpstr>
      <vt:lpstr>TDB-PR12-RH SNA1</vt:lpstr>
      <vt:lpstr>TDB-PR12-RH SNA2</vt:lpstr>
      <vt:lpstr>TDB-PR12-RH </vt:lpstr>
      <vt:lpstr>Plan d'Action RH (2)</vt:lpstr>
      <vt:lpstr>Instruction</vt:lpstr>
      <vt:lpstr>Instruction!Zone_d_impression</vt:lpstr>
      <vt:lpstr>'Plan d''Action RH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salima_hannachi</dc:creator>
  <cp:lastModifiedBy>imen_cherif</cp:lastModifiedBy>
  <dcterms:created xsi:type="dcterms:W3CDTF">2020-07-29T12:38:11Z</dcterms:created>
  <dcterms:modified xsi:type="dcterms:W3CDTF">2021-07-12T16:00:05Z</dcterms:modified>
</cp:coreProperties>
</file>