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13.201\Workflow\SUPPORT_IT\DOCUMENT\COMMUN\"/>
    </mc:Choice>
  </mc:AlternateContent>
  <xr:revisionPtr revIDLastSave="0" documentId="8_{417957E3-8827-4ABD-A6DF-29CC3FA145BE}" xr6:coauthVersionLast="47" xr6:coauthVersionMax="47" xr10:uidLastSave="{00000000-0000-0000-0000-000000000000}"/>
  <bookViews>
    <workbookView xWindow="-120" yWindow="-120" windowWidth="29040" windowHeight="15720" xr2:uid="{A35B6EA1-1347-4D62-A4FA-4DD55DBB4436}"/>
  </bookViews>
  <sheets>
    <sheet name="Sheet1" sheetId="1" r:id="rId1"/>
    <sheet name="Contacts" sheetId="2" r:id="rId2"/>
    <sheet name="Users_NOUR" sheetId="3" r:id="rId3"/>
    <sheet name="Compare" sheetId="4" r:id="rId4"/>
    <sheet name="Licensed_Users" sheetId="5" r:id="rId5"/>
  </sheets>
  <definedNames>
    <definedName name="ExternalData_1" localSheetId="0" hidden="1">Sheet1!$A$1:$T$76</definedName>
    <definedName name="_xlnm.Print_Area" localSheetId="0">Sheet1!$A:$C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2" i="1" l="1"/>
  <c r="G3" i="5" a="1"/>
  <c r="G3" i="5" s="1"/>
  <c r="A6" i="5" a="1"/>
  <c r="A6" i="5" s="1"/>
  <c r="B4" i="5" a="1"/>
  <c r="B4" i="5" s="1"/>
  <c r="B3" i="5" a="1"/>
  <c r="B3" i="5" s="1"/>
  <c r="A18" i="4" a="1"/>
  <c r="A18" i="4" s="1"/>
  <c r="B11" i="4" a="1"/>
  <c r="B11" i="4" s="1"/>
  <c r="B6" i="4"/>
  <c r="B5" i="4"/>
  <c r="B4" i="4"/>
  <c r="U65" i="1"/>
  <c r="U67" i="1"/>
  <c r="U61" i="1"/>
  <c r="U54" i="1"/>
  <c r="U46" i="1"/>
  <c r="U75" i="1"/>
  <c r="U19" i="1"/>
  <c r="U72" i="1"/>
  <c r="U64" i="1"/>
  <c r="U49" i="1"/>
  <c r="U63" i="1"/>
  <c r="U71" i="1"/>
  <c r="U53" i="1"/>
  <c r="U73" i="1"/>
  <c r="U58" i="1"/>
  <c r="U68" i="1"/>
  <c r="U55" i="1"/>
  <c r="U59" i="1"/>
  <c r="U70" i="1"/>
  <c r="U18" i="1"/>
  <c r="U57" i="1"/>
  <c r="U62" i="1"/>
  <c r="U66" i="1"/>
  <c r="U56" i="1"/>
  <c r="U48" i="1"/>
  <c r="U69" i="1"/>
  <c r="U50" i="1"/>
  <c r="U21" i="1"/>
  <c r="U37" i="1"/>
  <c r="U60" i="1"/>
  <c r="U76" i="1"/>
  <c r="U47" i="1"/>
  <c r="U74" i="1"/>
  <c r="U27" i="1"/>
  <c r="U9" i="1"/>
  <c r="U51" i="1"/>
  <c r="U43" i="1"/>
  <c r="U42" i="1"/>
  <c r="U41" i="1"/>
  <c r="U45" i="1"/>
  <c r="U44" i="1"/>
  <c r="U39" i="1"/>
  <c r="U38" i="1"/>
  <c r="U35" i="1"/>
  <c r="U3" i="1"/>
  <c r="U4" i="1"/>
  <c r="U36" i="1"/>
  <c r="U20" i="1"/>
  <c r="U16" i="1"/>
  <c r="U26" i="1"/>
  <c r="U24" i="1"/>
  <c r="U25" i="1"/>
  <c r="U8" i="1"/>
  <c r="U17" i="1"/>
  <c r="U22" i="1"/>
  <c r="U14" i="1"/>
  <c r="U11" i="1"/>
  <c r="U5" i="1"/>
  <c r="U40" i="1"/>
  <c r="U32" i="1"/>
  <c r="U23" i="1"/>
  <c r="U29" i="1"/>
  <c r="U31" i="1"/>
  <c r="U7" i="1"/>
  <c r="U33" i="1"/>
  <c r="U13" i="1"/>
  <c r="U34" i="1"/>
  <c r="U2" i="1"/>
  <c r="U30" i="1"/>
  <c r="U10" i="1"/>
  <c r="U6" i="1"/>
  <c r="U12" i="1"/>
  <c r="U28" i="1"/>
  <c r="U15" i="1"/>
  <c r="S2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C76" i="1"/>
  <c r="C60" i="1"/>
  <c r="C37" i="1"/>
  <c r="C21" i="1"/>
  <c r="C6" i="1"/>
  <c r="C9" i="1"/>
  <c r="C10" i="1"/>
  <c r="C50" i="1"/>
  <c r="C69" i="1"/>
  <c r="C30" i="1"/>
  <c r="C38" i="1"/>
  <c r="C48" i="1"/>
  <c r="C15" i="1"/>
  <c r="C56" i="1"/>
  <c r="C66" i="1"/>
  <c r="C2" i="1"/>
  <c r="C39" i="1"/>
  <c r="C34" i="1"/>
  <c r="C44" i="1"/>
  <c r="C28" i="1"/>
  <c r="C13" i="1"/>
  <c r="C5" i="1"/>
  <c r="C33" i="1"/>
  <c r="C47" i="1"/>
  <c r="C27" i="1"/>
  <c r="C11" i="1"/>
  <c r="C14" i="1"/>
  <c r="C22" i="1"/>
  <c r="C62" i="1"/>
  <c r="C57" i="1"/>
  <c r="C18" i="1"/>
  <c r="C70" i="1"/>
  <c r="C59" i="1"/>
  <c r="C17" i="1"/>
  <c r="C45" i="1"/>
  <c r="C12" i="1"/>
  <c r="C40" i="1"/>
  <c r="C55" i="1"/>
  <c r="C68" i="1"/>
  <c r="C8" i="1"/>
  <c r="C7" i="1"/>
  <c r="C58" i="1"/>
  <c r="C73" i="1"/>
  <c r="C25" i="1"/>
  <c r="C74" i="1"/>
  <c r="C53" i="1"/>
  <c r="C24" i="1"/>
  <c r="C71" i="1"/>
  <c r="C63" i="1"/>
  <c r="C49" i="1"/>
  <c r="C26" i="1"/>
  <c r="C41" i="1"/>
  <c r="C16" i="1"/>
  <c r="C64" i="1"/>
  <c r="C42" i="1"/>
  <c r="C72" i="1"/>
  <c r="C19" i="1"/>
  <c r="C75" i="1"/>
  <c r="C20" i="1"/>
  <c r="C43" i="1"/>
  <c r="C31" i="1"/>
  <c r="C46" i="1"/>
  <c r="C54" i="1"/>
  <c r="C36" i="1"/>
  <c r="C61" i="1"/>
  <c r="C67" i="1"/>
  <c r="C65" i="1"/>
  <c r="C51" i="1"/>
  <c r="C4" i="1"/>
  <c r="C3" i="1"/>
  <c r="C35" i="1"/>
  <c r="C29" i="1"/>
  <c r="C32" i="1"/>
  <c r="C23" i="1"/>
  <c r="C52" i="1"/>
  <c r="B14" i="4" l="1" a="1"/>
  <c r="B14" i="4" s="1"/>
  <c r="B8" i="4" a="1"/>
  <c r="B8" i="4" s="1"/>
  <c r="E5" i="4" s="1"/>
  <c r="B7" i="4" a="1"/>
  <c r="B7" i="4" s="1"/>
  <c r="E4" i="4" s="1"/>
  <c r="B12" i="4" a="1"/>
  <c r="B12" i="4" s="1"/>
  <c r="E18" i="4" a="1"/>
  <c r="E18" i="4" s="1"/>
  <c r="B9" i="4" a="1"/>
  <c r="B9" i="4" s="1"/>
  <c r="E6" i="4" s="1"/>
  <c r="B10" i="4" a="1"/>
  <c r="B10" i="4" s="1"/>
  <c r="E7" i="4" s="1"/>
  <c r="B13" i="4" a="1"/>
  <c r="B13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0EB294-2A37-42E2-8AE4-5FA1DA995E93}" keepAlive="1" name="Query - users_5_7_2026 11_59_07 AM-Location_Tunasia" description="Connection to the 'users_5_7_2026 11_59_07 AM-Location_Tunasia' query in the workbook." type="5" refreshedVersion="8" background="1" saveData="1">
    <dbPr connection="Provider=Microsoft.Mashup.OleDb.1;Data Source=$Workbook$;Location=&quot;users_5_7_2026 11_59_07 AM-Location_Tunasia&quot;;Extended Properties=&quot;&quot;" command="SELECT * FROM [users_5_7_2026 11_59_07 AM-Location_Tunasia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<sst xmlns="http://schemas.openxmlformats.org/spreadsheetml/2006/main" count="1949" uniqueCount="674">
  <si>
    <t>Display name</t>
  </si>
  <si>
    <t>User principal name</t>
  </si>
  <si>
    <t>Domain</t>
  </si>
  <si>
    <t>First name</t>
  </si>
  <si>
    <t>Last name</t>
  </si>
  <si>
    <t>When created</t>
  </si>
  <si>
    <t>Title</t>
  </si>
  <si>
    <t>Department</t>
  </si>
  <si>
    <t>City</t>
  </si>
  <si>
    <t>CountryOrRegion</t>
  </si>
  <si>
    <t>Office</t>
  </si>
  <si>
    <t>Usage location</t>
  </si>
  <si>
    <t>Block credential</t>
  </si>
  <si>
    <t>Licenses</t>
  </si>
  <si>
    <t>Password never expires</t>
  </si>
  <si>
    <t>Last password change time stamp</t>
  </si>
  <si>
    <t>Phone number</t>
  </si>
  <si>
    <t>Postal code</t>
  </si>
  <si>
    <t>Preferred language</t>
  </si>
  <si>
    <t>Proxy addresses</t>
  </si>
  <si>
    <t>Abdallah Belakhoua</t>
  </si>
  <si>
    <t>abdallah.belakhoua@monbat.com</t>
  </si>
  <si>
    <t>Abdallah</t>
  </si>
  <si>
    <t>Belakhoua</t>
  </si>
  <si>
    <t/>
  </si>
  <si>
    <t>TN</t>
  </si>
  <si>
    <t>Microsoft 365 Business Premium+Microsoft Power Automate Free</t>
  </si>
  <si>
    <t>SMTP:abdallah.belakhoua@monbat.com+smtp:abdallah.belakhoua@monbat.onmicrosoft.com</t>
  </si>
  <si>
    <t>Abdelaziz Harrabi</t>
  </si>
  <si>
    <t>Abdelaziz.harrabi@monbat.com</t>
  </si>
  <si>
    <t>Abdelaziz</t>
  </si>
  <si>
    <t>Harrabi</t>
  </si>
  <si>
    <t>NOUR Production Manager</t>
  </si>
  <si>
    <t>SNA-ZRIBA</t>
  </si>
  <si>
    <t>Tunisia</t>
  </si>
  <si>
    <t>Microsoft 365 Business Premium</t>
  </si>
  <si>
    <t>'+216 29 350 304</t>
  </si>
  <si>
    <t>SMTP:Abdelaziz.harrabi@monbat.com+smtp:Abdelaziz.harrabi@monbat.onmicrosoft.com</t>
  </si>
  <si>
    <t>Abdelhak Ezzine</t>
  </si>
  <si>
    <t>abdelhak.ezzine@monbat.com</t>
  </si>
  <si>
    <t>Abdelhak</t>
  </si>
  <si>
    <t>Ezzine</t>
  </si>
  <si>
    <t>NOUR Maintenance Manager SNA 2</t>
  </si>
  <si>
    <t>SNA2_ZRIBA</t>
  </si>
  <si>
    <t>'+216 29 809 635</t>
  </si>
  <si>
    <t>SMTP:abdelhak.ezzine@monbat.com+smtp:abdelhak.ezzine@monbat.onmicrosoft.com</t>
  </si>
  <si>
    <t>Abderraouf Naguez</t>
  </si>
  <si>
    <t>abderraouf.naguez@monbat.com</t>
  </si>
  <si>
    <t>Abderraouf</t>
  </si>
  <si>
    <t>Naguez</t>
  </si>
  <si>
    <t>NOUR IT System Administrator</t>
  </si>
  <si>
    <t>Microsoft 365 Business Premium+Microsoft Power Automate Free+Microsoft Fabric (Free)+Planner and Project Plan 3</t>
  </si>
  <si>
    <t>'+216 22 333 901</t>
  </si>
  <si>
    <t>SMTP:abderraouf.naguez@monbat.com+smtp:abderraouf.naguez@monbat.onmicrosoft.com</t>
  </si>
  <si>
    <t>Achref Benamor</t>
  </si>
  <si>
    <t>achref.benamor@monbat.com</t>
  </si>
  <si>
    <t>Achref</t>
  </si>
  <si>
    <t>Benamor</t>
  </si>
  <si>
    <t>NOUR</t>
  </si>
  <si>
    <t>SNA1-ZRIBA</t>
  </si>
  <si>
    <t>smtp:achref.benamor@monbat.onmicrosoft.com+SMTP:achref.benamor@monbat.com</t>
  </si>
  <si>
    <t>Achref Riahi</t>
  </si>
  <si>
    <t>achref.riahi@monbat.com</t>
  </si>
  <si>
    <t>Riahi</t>
  </si>
  <si>
    <t>NOUR Quality Manager</t>
  </si>
  <si>
    <t>Microsoft 365 Business Premium+Microsoft Power Automate Free+Visio Plan 2</t>
  </si>
  <si>
    <t>'+216 29 809 638</t>
  </si>
  <si>
    <t>en-US</t>
  </si>
  <si>
    <t>SMTP:achref.riahi@monbat.com+smtp:achref.riahi@monbat.onmicrosoft.com</t>
  </si>
  <si>
    <t>Ahmed Hammamia</t>
  </si>
  <si>
    <t>ahmed.hammamia@monbat.com</t>
  </si>
  <si>
    <t>Ahmed</t>
  </si>
  <si>
    <t>Hammamia</t>
  </si>
  <si>
    <t>NOUR Maintenance Manager</t>
  </si>
  <si>
    <t>'+216 22 350 365</t>
  </si>
  <si>
    <t>SMTP:ahmed.hammamia@monbat.com+smtp:ahmed.hammamia@monbat.onmicrosoft.com</t>
  </si>
  <si>
    <t>Ahmed Mabrouki</t>
  </si>
  <si>
    <t>ahmed.mabrouki@monbat.com</t>
  </si>
  <si>
    <t>Mabrouki</t>
  </si>
  <si>
    <t>System Administrator</t>
  </si>
  <si>
    <t>NOUR IT</t>
  </si>
  <si>
    <t>ZRIBA</t>
  </si>
  <si>
    <t>Teams Premium (for Departments)+Microsoft 365 Business Premium+Microsoft Power Automate Free</t>
  </si>
  <si>
    <t>SMTP:ahmed.mabrouki@monbat.com+smtp:ahmed.mabrouki@monbat.onmicrosoft.com</t>
  </si>
  <si>
    <t>Alaedinne Sghaier</t>
  </si>
  <si>
    <t>alaedinne.sghaier@monbat.com</t>
  </si>
  <si>
    <t>Alaedinne</t>
  </si>
  <si>
    <t>Sghaier</t>
  </si>
  <si>
    <t>Microsoft Power Automate Free+Microsoft 365 Business Premium</t>
  </si>
  <si>
    <t>smtp:alaedinne.sghaier@monbat.onmicrosoft.com+SMTP:alaedinne.sghaier@monbat.com</t>
  </si>
  <si>
    <t>Amine Ben Hassine</t>
  </si>
  <si>
    <t>amine.benhassine@monbat.com</t>
  </si>
  <si>
    <t>Amine</t>
  </si>
  <si>
    <t>Ben Hassine</t>
  </si>
  <si>
    <t>SMTP:amine.benhassine@monbat.com+smtp:amine.benhassine@monbat.onmicrosoft.com</t>
  </si>
  <si>
    <t>Amine Othman</t>
  </si>
  <si>
    <t>amine.othman@monbat.com</t>
  </si>
  <si>
    <t>Othman</t>
  </si>
  <si>
    <t>SMTP:amine.othman@monbat.com+smtp:amine.othman@monbat.onmicrosoft.com</t>
  </si>
  <si>
    <t>Amira Ayachi</t>
  </si>
  <si>
    <t>amira.ayachi@monbat.com</t>
  </si>
  <si>
    <t>Amira</t>
  </si>
  <si>
    <t>Ayachi</t>
  </si>
  <si>
    <t>NOUR Assistant</t>
  </si>
  <si>
    <t>smtp:amira.ayachi@monbat.onmicrosoft.com+SMTP:amira.ayachi@monbat.com</t>
  </si>
  <si>
    <t>Anis Ben Amor</t>
  </si>
  <si>
    <t>anis.benamor@monbat.com</t>
  </si>
  <si>
    <t>Anis</t>
  </si>
  <si>
    <t>Ben Amor</t>
  </si>
  <si>
    <t>SMTP:anis.benamor@monbat.com+smtp:anis.benamor@monbat.onmicrosoft.com</t>
  </si>
  <si>
    <t>Anis Mejri</t>
  </si>
  <si>
    <t>anis.mejri@monbat.com</t>
  </si>
  <si>
    <t>Mejri</t>
  </si>
  <si>
    <t>Production Manager</t>
  </si>
  <si>
    <t>SND Tunisia</t>
  </si>
  <si>
    <t>SMTP:anis.mejri@monbat.com+smtp:anis.mejri@monbat.onmicrosoft.com</t>
  </si>
  <si>
    <t>Aymen Hrichi</t>
  </si>
  <si>
    <t>aymen.hrichi@monbat.com</t>
  </si>
  <si>
    <t>Aymen</t>
  </si>
  <si>
    <t>Hrichi</t>
  </si>
  <si>
    <t>NOUR Quality Technician</t>
  </si>
  <si>
    <t>'+216 93 565 358</t>
  </si>
  <si>
    <t>SMTP:aymen.hrichi@monbat.com+smtp:aymen.hrichi@monbat.onmicrosoft.com</t>
  </si>
  <si>
    <t>Aymen Tarchoun</t>
  </si>
  <si>
    <t>aymen.tarchoun@monbat.com</t>
  </si>
  <si>
    <t>Tarchoun</t>
  </si>
  <si>
    <t>SNA01-Zriba Assistant Technology</t>
  </si>
  <si>
    <t>SNA1</t>
  </si>
  <si>
    <t>SMTP:aymen.tarchoun@monbat.com+smtp:aymen.tarchoun@monbat.onmicrosoft.com</t>
  </si>
  <si>
    <t>Bassem Ghnimi</t>
  </si>
  <si>
    <t>Bassem.Ghnimi@monbat.com</t>
  </si>
  <si>
    <t>Bassem</t>
  </si>
  <si>
    <t>Ghnimi</t>
  </si>
  <si>
    <t>NOUR Laboratory Manager</t>
  </si>
  <si>
    <t>'+216 22 350 378</t>
  </si>
  <si>
    <t>SMTP:Bassem.Ghnimi@monbat.com+smtp:Bassem.Ghnimi@monbat.onmicrosoft.com</t>
  </si>
  <si>
    <t>Bassem Jebril</t>
  </si>
  <si>
    <t>bassem.jebril@monbat.com</t>
  </si>
  <si>
    <t>Jebril</t>
  </si>
  <si>
    <t>Production engineer</t>
  </si>
  <si>
    <t>SMTP:bassem.jebril@monbat.com</t>
  </si>
  <si>
    <t>Dimitry Artamonau</t>
  </si>
  <si>
    <t>productionarea@art-monbat.com</t>
  </si>
  <si>
    <t>Dimitry</t>
  </si>
  <si>
    <t>Artamonau</t>
  </si>
  <si>
    <t>SMTP:productionarea@art-monbat.com+smtp:productionarea@monbat.onmicrosoft.com</t>
  </si>
  <si>
    <t>Dorsaf Brhoumi</t>
  </si>
  <si>
    <t>dorsaf.brhoumi@monbat.com</t>
  </si>
  <si>
    <t>Dorsaf</t>
  </si>
  <si>
    <t>Brhoumi</t>
  </si>
  <si>
    <t>smtp:dorsaf.brhoumi@monbat.onmicrosoft.com+SMTP:dorsaf.brhoumi@monbat.com</t>
  </si>
  <si>
    <t>Fawzi Hammami</t>
  </si>
  <si>
    <t>fawzi.hammami@monbat.com</t>
  </si>
  <si>
    <t>Fawzi</t>
  </si>
  <si>
    <t>Hammami</t>
  </si>
  <si>
    <t xml:space="preserve">NOUR - ACCOUNTING MANAGER </t>
  </si>
  <si>
    <t>SMTP:fawzi.hammami@monbat.com+smtp:fawzi.hammami@monbat.onmicrosoft.com</t>
  </si>
  <si>
    <t>Fedi Dakhlaoui</t>
  </si>
  <si>
    <t>fedi.dakhlaoui@monbat.com</t>
  </si>
  <si>
    <t>Fedi</t>
  </si>
  <si>
    <t>Dakhlaoui</t>
  </si>
  <si>
    <t>Microsoft 365 E3</t>
  </si>
  <si>
    <t>SMTP:fedi.dakhlaoui@monbat.com+smtp:fedi.dakhlaoui@monbat.onmicrosoft.com</t>
  </si>
  <si>
    <t>Feriel Ben Safta</t>
  </si>
  <si>
    <t>feriel.bensafta@monbat.com</t>
  </si>
  <si>
    <t>‎Feriel</t>
  </si>
  <si>
    <t>Ben Safta</t>
  </si>
  <si>
    <t xml:space="preserve">NOUR Chief Financial Officer (CFO) </t>
  </si>
  <si>
    <t>'+216 27 350 179</t>
  </si>
  <si>
    <t>SMTP:feriel.bensafta@monbat.com+smtp:feriel.bensafta@monbat.onmicrosoft.com</t>
  </si>
  <si>
    <t>Hamdi Hichri</t>
  </si>
  <si>
    <t>hamdi.hichri@monbat.com</t>
  </si>
  <si>
    <t>Hamdi</t>
  </si>
  <si>
    <t>Hichri</t>
  </si>
  <si>
    <t xml:space="preserve">NOUR Responsable approvisionnement </t>
  </si>
  <si>
    <t>SMTP:hamdi.hichri@monbat.com+smtp:hamdi.hichri@monbat.onmicrosoft.com</t>
  </si>
  <si>
    <t>Hamdi Saidi</t>
  </si>
  <si>
    <t>Hamdi.Saidi@monbat.com</t>
  </si>
  <si>
    <t>Saidi</t>
  </si>
  <si>
    <t>'+216 29 899 030</t>
  </si>
  <si>
    <t>SMTP:Hamdi.Saidi@monbat.com+smtp:Hamdi.Saidi@monbat.onmicrosoft.com</t>
  </si>
  <si>
    <t>Hamed SOUISSI</t>
  </si>
  <si>
    <t>hamed.souissi@monbat.com</t>
  </si>
  <si>
    <t>Hamed</t>
  </si>
  <si>
    <t>SOUISSI</t>
  </si>
  <si>
    <t>SMTP:hamed.souissi@monbat.com+smtp:hamed.souissi@monbat.onmicrosoft.com</t>
  </si>
  <si>
    <t>Hamza Marouani</t>
  </si>
  <si>
    <t>hamza.marouani@monbat.com</t>
  </si>
  <si>
    <t>Hamza</t>
  </si>
  <si>
    <t>Marouani</t>
  </si>
  <si>
    <t>Microsoft 365 E3+Microsoft Fabric (Free)</t>
  </si>
  <si>
    <t>SMTP:hamza.marouani@monbat.com+smtp:hamza.marouani@monbat.onmicrosoft.com</t>
  </si>
  <si>
    <t>Hanen Khammaria</t>
  </si>
  <si>
    <t>hanen.khammaria@monbat.com</t>
  </si>
  <si>
    <t>Hanen</t>
  </si>
  <si>
    <t>Khammaria</t>
  </si>
  <si>
    <t>smtp:hanen.khammaria@monbat.onmicrosoft.com+SMTP:hanen.khammaria@monbat.com</t>
  </si>
  <si>
    <t>Hassen Abbassi</t>
  </si>
  <si>
    <t>Hassen.abbassi@monbat.com</t>
  </si>
  <si>
    <t>Hassen</t>
  </si>
  <si>
    <t>Abbassi</t>
  </si>
  <si>
    <t>NOUR PLATE Quality Manager</t>
  </si>
  <si>
    <t>Microsoft 365 Business Premium+Microsoft Power Automate Free+Microsoft Fabric (Free)</t>
  </si>
  <si>
    <t>'+216 29 352 759</t>
  </si>
  <si>
    <t>SMTP:Hassen.abbassi@monbat.com+smtp:Hassen.abbassi@monbat.onmicrosoft.com</t>
  </si>
  <si>
    <t>Hayet Ben Jannet</t>
  </si>
  <si>
    <t>hayet.benjannet@monbat.com</t>
  </si>
  <si>
    <t>Hayet</t>
  </si>
  <si>
    <t>Ben Jannet</t>
  </si>
  <si>
    <t>SMTP:hayet.benjannet@monbat.com+smtp:hayet.benjannet@monbat.onmicrosoft.com</t>
  </si>
  <si>
    <t>Heddi Arij</t>
  </si>
  <si>
    <t>heddi.arij@monbat.com</t>
  </si>
  <si>
    <t>Heddi</t>
  </si>
  <si>
    <t>Arij</t>
  </si>
  <si>
    <t>Production Assistant</t>
  </si>
  <si>
    <t>smtp:heddi.arij@monbat.onmicrosoft.com+SMTP:heddi.arij@monbat.com</t>
  </si>
  <si>
    <t>Heni Akaichi</t>
  </si>
  <si>
    <t>Heni.akaichi@monbat.com</t>
  </si>
  <si>
    <t>Heni</t>
  </si>
  <si>
    <t>Akaichi</t>
  </si>
  <si>
    <t>NOUR Product Quality Manager</t>
  </si>
  <si>
    <t>'+216 27 350 187</t>
  </si>
  <si>
    <t>SMTP:Heni.akaichi@monbat.com+smtp:Heni.akaichi@monbat.onmicrosoft.com</t>
  </si>
  <si>
    <t>Houssem Hajji</t>
  </si>
  <si>
    <t>houssem.hajji@monbat.com</t>
  </si>
  <si>
    <t>Houssem</t>
  </si>
  <si>
    <t>Hajji</t>
  </si>
  <si>
    <t>smtp:houssem.hajji@monbat.onmicrosoft.com+SMTP:houssem.hajji@monbat.com</t>
  </si>
  <si>
    <t>Iheb Mzoughi</t>
  </si>
  <si>
    <t>iheb.mzoughi@monbat.com</t>
  </si>
  <si>
    <t>Iheb</t>
  </si>
  <si>
    <t>Mzoughi</t>
  </si>
  <si>
    <t>SMTP:iheb.mzoughi@monbat.com+smtp:iheb.mzoughi@monbat.onmicrosoft.com</t>
  </si>
  <si>
    <t>Imen Cherif</t>
  </si>
  <si>
    <t>imen.cherif@monbat.com</t>
  </si>
  <si>
    <t>Imen</t>
  </si>
  <si>
    <t>Cherif</t>
  </si>
  <si>
    <t>NOUR Human Resources Manager</t>
  </si>
  <si>
    <t>'+216 22 303 099</t>
  </si>
  <si>
    <t>SMTP:imen.cherif@monbat.com+smtp:imen.cherif@monbat.onmicrosoft.com</t>
  </si>
  <si>
    <t>Imen Gatri</t>
  </si>
  <si>
    <t>imen.gatri@monbat.com</t>
  </si>
  <si>
    <t>Gatri</t>
  </si>
  <si>
    <t>Unlicensed</t>
  </si>
  <si>
    <t>'+216 29 809 636</t>
  </si>
  <si>
    <t>SMTP:imen.gatri@monbat.com+smtp:imen.gatri@monbat.onmicrosoft.com</t>
  </si>
  <si>
    <t>Imen Mejri</t>
  </si>
  <si>
    <t>imen.mejri@monbat.com</t>
  </si>
  <si>
    <t>SMTP:imen.mejri@monbat.com+smtp:imen.mejri@monbat.onmicrosoft.com</t>
  </si>
  <si>
    <t>Ismahe Saad</t>
  </si>
  <si>
    <t>ismahen.saad@monbat.com</t>
  </si>
  <si>
    <t>Ismahe</t>
  </si>
  <si>
    <t>Saad</t>
  </si>
  <si>
    <t>smtp:ismahen.saad@monbat.onmicrosoft.com+SMTP:ismahen.saad@monbat.com</t>
  </si>
  <si>
    <t>Jalel Hammadi</t>
  </si>
  <si>
    <t>jalel.hammadi@monbat.com</t>
  </si>
  <si>
    <t>Jalel</t>
  </si>
  <si>
    <t>Hammadi</t>
  </si>
  <si>
    <t xml:space="preserve">Responsable Production NOUR SNA2 </t>
  </si>
  <si>
    <t>SNA2</t>
  </si>
  <si>
    <t>SMTP:jalel.hammadi@monbat.com+smtp:jalel.hammadi@monbat.onmicrosoft.com</t>
  </si>
  <si>
    <t>KAMEL JHINAOUI</t>
  </si>
  <si>
    <t>kamel.jhinaoui@monbat.com</t>
  </si>
  <si>
    <t>KAMEL</t>
  </si>
  <si>
    <t>JHINAOUI</t>
  </si>
  <si>
    <t>NOUR Commercial Director</t>
  </si>
  <si>
    <t>SND-TUNIS</t>
  </si>
  <si>
    <t>'+216 22 350 371</t>
  </si>
  <si>
    <t>SMTP:kamel.jhinaoui@monbat.com+smtp:kamel.jhinaoui@monbat.onmicrosoft.com</t>
  </si>
  <si>
    <t>Khaled Haouachi</t>
  </si>
  <si>
    <t>khaled.haouachi@monbat.com</t>
  </si>
  <si>
    <t>Khaled</t>
  </si>
  <si>
    <t>Haouachi</t>
  </si>
  <si>
    <t>SNA01-Zriba Technicien Export</t>
  </si>
  <si>
    <t>SMTP:khaled.haouachi@monbat.com+smtp:khaled.haouachi@monbat.onmicrosoft.com</t>
  </si>
  <si>
    <t>Lynda Abbes</t>
  </si>
  <si>
    <t>Lynda.Abbes@monbat.com</t>
  </si>
  <si>
    <t>Lynda</t>
  </si>
  <si>
    <t>Abbes</t>
  </si>
  <si>
    <t>NOUR SYSTEM QUALITY MANAGER</t>
  </si>
  <si>
    <t>Microsoft 365 Business Premium+Visio Plan 2+Microsoft Power Automate Free+Microsoft Fabric (Free)</t>
  </si>
  <si>
    <t>'+216 29 561 943</t>
  </si>
  <si>
    <t>SMTP:Lynda.Abbes@monbat.com+smtp:lynda.abbes@monbat.onmicrosoft.com</t>
  </si>
  <si>
    <t>Makrem Messaoudi</t>
  </si>
  <si>
    <t>makrem.messaoudi@monbat.com</t>
  </si>
  <si>
    <t>Makrem</t>
  </si>
  <si>
    <t>Messaoudi</t>
  </si>
  <si>
    <t>SMTP:makrem.messaoudi@monbat.com+smtp:makrem.messaoudi@monbat.onmicrosoft.com</t>
  </si>
  <si>
    <t>Marwa Aaribi</t>
  </si>
  <si>
    <t>marwa.aaribi@monbat.com</t>
  </si>
  <si>
    <t>Marwa</t>
  </si>
  <si>
    <t>Aaribi</t>
  </si>
  <si>
    <t>SMTP:marwa.aaribi@monbat.com+smtp:marwa.aaribi@monbat.onmicrosoft.com</t>
  </si>
  <si>
    <t>Moetez BakkariMoetez Bakkari</t>
  </si>
  <si>
    <t>Moetez.bakkari@monbat.com</t>
  </si>
  <si>
    <t>Moetez</t>
  </si>
  <si>
    <t>Bakkari</t>
  </si>
  <si>
    <t>SMTP:Moetez.bakkari@monbat.com+smtp:moetez.bakkari@monbat.onmicrosoft.com</t>
  </si>
  <si>
    <t>Mohamed Akli</t>
  </si>
  <si>
    <t>mohamed.akli@monbat.com</t>
  </si>
  <si>
    <t>Mohamed</t>
  </si>
  <si>
    <t>Akli</t>
  </si>
  <si>
    <t>SMTP:mohamed.akli@monbat.com+smtp:mohamed.akli@monbat.onmicrosoft.com</t>
  </si>
  <si>
    <t>Mohamed Ayari</t>
  </si>
  <si>
    <t>mohamed.ayari@monbat.com</t>
  </si>
  <si>
    <t>Ayari</t>
  </si>
  <si>
    <t>SMTP:mohamed.ayari@monbat.com+smtp:mohamed.ayari@monbat.onmicrosoft.com</t>
  </si>
  <si>
    <t>Mohamed Benmabrouk</t>
  </si>
  <si>
    <t>Mohamed.benmabrouk@monbat.com</t>
  </si>
  <si>
    <t>Benmabrouk</t>
  </si>
  <si>
    <t>SMTP:Mohamed.benmabrouk@monbat.com+smtp:Mohamed.benmabrouk@monbat.onmicrosoft.com</t>
  </si>
  <si>
    <t>Mohamed Limaeim</t>
  </si>
  <si>
    <t>mohamed.limaeim@monbat.com</t>
  </si>
  <si>
    <t>Limaeim</t>
  </si>
  <si>
    <t xml:space="preserve">NOUR Finance Director </t>
  </si>
  <si>
    <t>'+216 27 350 190</t>
  </si>
  <si>
    <t>SMTP:mohamed.limaeim@monbat.com+smtp:mohamed.limaeim@monbat.onmicrosoft.com</t>
  </si>
  <si>
    <t>Mohamed Rtima</t>
  </si>
  <si>
    <t>mohamed.rtima@monbat.com</t>
  </si>
  <si>
    <t>Rtima</t>
  </si>
  <si>
    <t>NOUR METHOD ENGINEER</t>
  </si>
  <si>
    <t>Microsoft 365 Business Premium+Microsoft Power Automate Free+Planner and Project Plan 3</t>
  </si>
  <si>
    <t>'+216 26 350 624</t>
  </si>
  <si>
    <t>fr-FR</t>
  </si>
  <si>
    <t>SMTP:mohamed.rtima@monbat.com+smtp:mohamed.rtima@monbat.onmicrosoft.com</t>
  </si>
  <si>
    <t>Mohammad Ali Kassir</t>
  </si>
  <si>
    <t>mohammad.kassir@monbatrecycling.com</t>
  </si>
  <si>
    <t>Mohammad</t>
  </si>
  <si>
    <t>Ali Kassir</t>
  </si>
  <si>
    <t>CEO Recycling NOUR</t>
  </si>
  <si>
    <t>Teams Premium (for Departments)+Microsoft 365 Business Premium+Planner and Project Plan 3+Microsoft Power Automate Free</t>
  </si>
  <si>
    <t>SMTP:mohammad.kassir@monbatrecycling.com+smtp:mohammad.kassir@monbat.onmicrosoft.com</t>
  </si>
  <si>
    <t>Montassar Selmi</t>
  </si>
  <si>
    <t>montassar.selmi@monbat.com</t>
  </si>
  <si>
    <t>Montassar</t>
  </si>
  <si>
    <t>Selmi</t>
  </si>
  <si>
    <t>IT Technician</t>
  </si>
  <si>
    <t>IT</t>
  </si>
  <si>
    <t>SMTP:montassar.selmi@monbat.com+smtp:montassar.selmi@monbat.onmicrosoft.com</t>
  </si>
  <si>
    <t>Mounir Boudhaouia</t>
  </si>
  <si>
    <t>mounir.boudhaouia@monbat.com</t>
  </si>
  <si>
    <t>Mounir</t>
  </si>
  <si>
    <t>Boudhaouia</t>
  </si>
  <si>
    <t>NOUR Unity Chief</t>
  </si>
  <si>
    <t>'+216 29 350 302</t>
  </si>
  <si>
    <t>smtp:mounir.boudhaouia@monbat.onmicrosoft.com+SMTP:mounir.boudhaouia@monbat.com</t>
  </si>
  <si>
    <t>Nabil Bousaffara</t>
  </si>
  <si>
    <t>nabil.bousaffara@monbat.com</t>
  </si>
  <si>
    <t>Nabil</t>
  </si>
  <si>
    <t>Bousaffara</t>
  </si>
  <si>
    <t>NOUR Production Director</t>
  </si>
  <si>
    <t>'+216 29 350 306</t>
  </si>
  <si>
    <t>SMTP:nabil.bousaffara@monbat.com+smtp:nabil.bousaffara@monbat.onmicrosoft.com</t>
  </si>
  <si>
    <t>Naim BEN MBAREK</t>
  </si>
  <si>
    <t>Naim.benmbarek@monbat.com</t>
  </si>
  <si>
    <t>Naim</t>
  </si>
  <si>
    <t>BEN MBAREK</t>
  </si>
  <si>
    <t>NOUR ACCOUNTING MANAGER</t>
  </si>
  <si>
    <t>'+216 26 350 629</t>
  </si>
  <si>
    <t>SMTP:Naim.benmbarek@monbat.com+smtp:Naim.benmabarek@monbat.com+smtp:Naim.benmbarek@monbat.onmicrosoft.com</t>
  </si>
  <si>
    <t>Nesrine Mechti</t>
  </si>
  <si>
    <t>nesrine.mechti@monbat.com</t>
  </si>
  <si>
    <t>Nesrine</t>
  </si>
  <si>
    <t>Mechti</t>
  </si>
  <si>
    <t>NOUR Marketing Manager</t>
  </si>
  <si>
    <t>SMTP:nesrine.mechti@monbat.com+smtp:nesrine.mechti@monbat.onmicrosoft.com</t>
  </si>
  <si>
    <t>Nizar Ferchichi</t>
  </si>
  <si>
    <t>nizar.ferchichi@monbat.com</t>
  </si>
  <si>
    <t>Nizar</t>
  </si>
  <si>
    <t>Ferchichi</t>
  </si>
  <si>
    <t>SNA01-Zriba HSE</t>
  </si>
  <si>
    <t>smtp:nizar.ferchichi@monbat.onmicrosoft.com+SMTP:nizar.ferchichi@monbat.com</t>
  </si>
  <si>
    <t>Nour Ahmed</t>
  </si>
  <si>
    <t>nour.ahmed@monbat.com</t>
  </si>
  <si>
    <t>Nour</t>
  </si>
  <si>
    <t>NOUR PMO Assistant</t>
  </si>
  <si>
    <t>SMTP:nour.ahmed@monbat.com+smtp:nour.ahmed@monbat.onmicrosoft.com</t>
  </si>
  <si>
    <t>Okba Chebbi</t>
  </si>
  <si>
    <t>okba.chebbi@monbat.com</t>
  </si>
  <si>
    <t>Okba</t>
  </si>
  <si>
    <t>Chebbi</t>
  </si>
  <si>
    <t xml:space="preserve">Technicien méthode NOUR SNA1 </t>
  </si>
  <si>
    <t>smtp:okba.chebbi@monbat.onmicrosoft.com+SMTP:okba.chebbi@monbat.com</t>
  </si>
  <si>
    <t>Ramzi  Aouni</t>
  </si>
  <si>
    <t>ramzi.aouni@monbat.com</t>
  </si>
  <si>
    <t>Ramzi</t>
  </si>
  <si>
    <t>Aouni</t>
  </si>
  <si>
    <t xml:space="preserve">NOUR General Manager </t>
  </si>
  <si>
    <t>Tunis</t>
  </si>
  <si>
    <t>Microsoft Fabric (Free)+Microsoft Stream Trial+Dynamics 365 Talent: Onboard+Microsoft Power Automate Free+Microsoft 365 Business Premium</t>
  </si>
  <si>
    <t>'+216 26 350 618</t>
  </si>
  <si>
    <t>SMTP:ramzi.aouni@monbat.com+smtp:ramzi.aouni@monbat.onmicrosoft.com</t>
  </si>
  <si>
    <t>Rayen Yazidi</t>
  </si>
  <si>
    <t>rayen.yazidi@monbat.com</t>
  </si>
  <si>
    <t>Rayen</t>
  </si>
  <si>
    <t>Yazidi</t>
  </si>
  <si>
    <t>SMTP:rayen.yazidi@monbat.com+smtp:rayen.yazidi@monbat.onmicrosoft.com</t>
  </si>
  <si>
    <t>Roufaa Benyahia</t>
  </si>
  <si>
    <t>roufaa.benyahia@monbat.com</t>
  </si>
  <si>
    <t>Roufaa</t>
  </si>
  <si>
    <t>Benyahia</t>
  </si>
  <si>
    <t>SMTP:roufaa.benyahia@monbat.com+smtp:roufaa.benyahia@monbat.onmicrosoft.com</t>
  </si>
  <si>
    <t>Said  TARCHOUN</t>
  </si>
  <si>
    <t>Said.tarchoun@monbat.com</t>
  </si>
  <si>
    <t>Said</t>
  </si>
  <si>
    <t>TARCHOUN</t>
  </si>
  <si>
    <t>NOUR Director Export Sales</t>
  </si>
  <si>
    <t>'+216 22 350 376</t>
  </si>
  <si>
    <t>SMTP:Said.tarchoun@monbat.com+smtp:Said.tarchoun@monbat.onmicrosoft.com</t>
  </si>
  <si>
    <t>Said BEN AMMAR</t>
  </si>
  <si>
    <t>said.benammar@monbat.com</t>
  </si>
  <si>
    <t>BEN AMMAR</t>
  </si>
  <si>
    <t>fr-CA</t>
  </si>
  <si>
    <t>SMTP:said.benammar@monbat.com+smtp:said.benammar@monbat.onmicrosoft.com</t>
  </si>
  <si>
    <t>Sana Ben Mabrouk</t>
  </si>
  <si>
    <t>sana.benmabrouk@monbat.com</t>
  </si>
  <si>
    <t>Sana</t>
  </si>
  <si>
    <t>Assistant Production NOUR SNA1</t>
  </si>
  <si>
    <t>smtp:sana.benmabrouk@monbat.onmicrosoft.com+SMTP:sana.benmabrouk@monbat.com</t>
  </si>
  <si>
    <t>Selim  Cherif</t>
  </si>
  <si>
    <t>selim.cherif@monbat.com</t>
  </si>
  <si>
    <t>Selim</t>
  </si>
  <si>
    <t>NOUR HSE ADVISOR</t>
  </si>
  <si>
    <t>'+216 27 350 178</t>
  </si>
  <si>
    <t>smtp:selim.cherif@monbat.onmicrosoft.com+SMTP:selim.cherif@monbat.com</t>
  </si>
  <si>
    <t>Thouraya Dridi</t>
  </si>
  <si>
    <t>thouraya.dridi@monbat.com</t>
  </si>
  <si>
    <t>Thouraya</t>
  </si>
  <si>
    <t>Dridi</t>
  </si>
  <si>
    <t>SMTP:thouraya.dridi@monbat.com+smtp:thouraya.dridi@monbat.onmicrosoft.com</t>
  </si>
  <si>
    <t>Wael Doukali</t>
  </si>
  <si>
    <t>wael.doukali@monbat.com</t>
  </si>
  <si>
    <t>Wael</t>
  </si>
  <si>
    <t>Doukali</t>
  </si>
  <si>
    <t>SMTP:wael.doukali@monbat.com+smtp:wael.doukali@monbat.onmicrosoft.com</t>
  </si>
  <si>
    <t>Wafa Ameur</t>
  </si>
  <si>
    <t>wafa.ameur@monbat.com</t>
  </si>
  <si>
    <t>Wafa</t>
  </si>
  <si>
    <t>Ameur</t>
  </si>
  <si>
    <t>NOUR Industrial Controlling &amp; Stock Manager</t>
  </si>
  <si>
    <t>'+216 27 350 189</t>
  </si>
  <si>
    <t>SMTP:wafa.ameur@monbat.com+smtp:wafa.ameur@monbat.onmicrosoft.com</t>
  </si>
  <si>
    <t>Walid Rhimi</t>
  </si>
  <si>
    <t>walid.rhimi@monbat.com</t>
  </si>
  <si>
    <t>Walid</t>
  </si>
  <si>
    <t>Rhimi</t>
  </si>
  <si>
    <t>Plant Manager SNA2</t>
  </si>
  <si>
    <t>SMTP:walid.rhimi@monbat.com</t>
  </si>
  <si>
    <t>Wassim Takrouni</t>
  </si>
  <si>
    <t>wassim.takrouni@monbat.com</t>
  </si>
  <si>
    <t>Wassim</t>
  </si>
  <si>
    <t>Takrouni</t>
  </si>
  <si>
    <t>NOUR SUPPLYCHAIN DIRECTOR</t>
  </si>
  <si>
    <t>Teams Premium (for Departments)+Microsoft 365 Business Premium+Microsoft Power Automate Free+Microsoft Fabric (Free)</t>
  </si>
  <si>
    <t>'+216 27 350 175</t>
  </si>
  <si>
    <t>SMTP:wassim.takrouni@monbat.com+smtp:wassim.takrouni@monbat.onmicrosoft.com</t>
  </si>
  <si>
    <t>Yassine Benmoussa</t>
  </si>
  <si>
    <t>Yassine.Benmoussa@monbat.com</t>
  </si>
  <si>
    <t>Yassine</t>
  </si>
  <si>
    <t>Benmoussa</t>
  </si>
  <si>
    <t>NOUR Export Manager</t>
  </si>
  <si>
    <t>'+216 22 350 373</t>
  </si>
  <si>
    <t>SMTP:Yassine.Benmoussa@monbat.com+smtp:yassine.benmoussa@monbat.onmicrosoft.com</t>
  </si>
  <si>
    <t>Yauheni Matveichyk</t>
  </si>
  <si>
    <t>yauheni.matveichyk@art-monbat.com</t>
  </si>
  <si>
    <t>Yauheni</t>
  </si>
  <si>
    <t>Matveichyk</t>
  </si>
  <si>
    <t>ART Monbat</t>
  </si>
  <si>
    <t>Georgia</t>
  </si>
  <si>
    <t>Office 365 F3</t>
  </si>
  <si>
    <t>SMTP:yauheni.matveichyk@art-monbat.com+smtp:yauheni.matveichyk@monbat.onmicrosoft.com</t>
  </si>
  <si>
    <t>Yessin lakhrem</t>
  </si>
  <si>
    <t>yessin.Iakhrem@monbat.com</t>
  </si>
  <si>
    <t>Yessin</t>
  </si>
  <si>
    <t>lakhrem</t>
  </si>
  <si>
    <t>SMTP:yessin.Iakhrem@monbat.com+smtp:yessin.Iakhrem@monbat.onmicrosoft.com</t>
  </si>
  <si>
    <t>Youssef Moussa</t>
  </si>
  <si>
    <t>youssef.moussa@monbat.com</t>
  </si>
  <si>
    <t>Youssef</t>
  </si>
  <si>
    <t>Moussa</t>
  </si>
  <si>
    <t>Stock Manager</t>
  </si>
  <si>
    <t>smtp:youssef.moussa@monbat.onmicrosoft.com+SMTP:youssef.moussa@monbat.com</t>
  </si>
  <si>
    <t>#</t>
  </si>
  <si>
    <t>Initials</t>
  </si>
  <si>
    <t>Full Name</t>
  </si>
  <si>
    <t>Email</t>
  </si>
  <si>
    <t>AE</t>
  </si>
  <si>
    <t>AS</t>
  </si>
  <si>
    <t>AO</t>
  </si>
  <si>
    <t>AA</t>
  </si>
  <si>
    <t>AT</t>
  </si>
  <si>
    <t>BG</t>
  </si>
  <si>
    <t>DB</t>
  </si>
  <si>
    <t>FH</t>
  </si>
  <si>
    <t>HH</t>
  </si>
  <si>
    <t>HS</t>
  </si>
  <si>
    <t>HK</t>
  </si>
  <si>
    <t>HJ</t>
  </si>
  <si>
    <t>IM</t>
  </si>
  <si>
    <t>KJ</t>
  </si>
  <si>
    <t>MA</t>
  </si>
  <si>
    <t>MB</t>
  </si>
  <si>
    <t>MS</t>
  </si>
  <si>
    <t>Ramzi Aouni</t>
  </si>
  <si>
    <t>RY</t>
  </si>
  <si>
    <t>RB</t>
  </si>
  <si>
    <t>SA</t>
  </si>
  <si>
    <t>SM</t>
  </si>
  <si>
    <t>WD</t>
  </si>
  <si>
    <t>IS</t>
  </si>
  <si>
    <t>YB</t>
  </si>
  <si>
    <t>BJ</t>
  </si>
  <si>
    <t>JH</t>
  </si>
  <si>
    <t>HA</t>
  </si>
  <si>
    <t>YL</t>
  </si>
  <si>
    <t>MK</t>
  </si>
  <si>
    <t>YM</t>
  </si>
  <si>
    <t>LowerEmail</t>
  </si>
  <si>
    <t>14.6.2022 14:24</t>
  </si>
  <si>
    <t>15.6.2022 12:33</t>
  </si>
  <si>
    <t>+216 29 350 304</t>
  </si>
  <si>
    <t>8.9.2022 12:38</t>
  </si>
  <si>
    <t>4.12.2025 10:44</t>
  </si>
  <si>
    <t>+216 29 809 635</t>
  </si>
  <si>
    <t>30.8.2022 11:57</t>
  </si>
  <si>
    <t>17.4.2024 17:16</t>
  </si>
  <si>
    <t>+216 22 333 901</t>
  </si>
  <si>
    <t>4.10.2022 14:05</t>
  </si>
  <si>
    <t>21.10.2022 13:46</t>
  </si>
  <si>
    <t>8.1.2021 10:25</t>
  </si>
  <si>
    <t>23.2.2024 12:35</t>
  </si>
  <si>
    <t>+216 29 809 638</t>
  </si>
  <si>
    <t>8.1.2021 10:28</t>
  </si>
  <si>
    <t>4.3.2021 16:30</t>
  </si>
  <si>
    <t>+216 22 350 365</t>
  </si>
  <si>
    <t>6.12.2023 13:05</t>
  </si>
  <si>
    <t>11.8.2025 13:31</t>
  </si>
  <si>
    <t>11.2.2025 9:50</t>
  </si>
  <si>
    <t>22.9.2025 16:23</t>
  </si>
  <si>
    <t>25.10.2022 10:49</t>
  </si>
  <si>
    <t>29.11.2024 10:46</t>
  </si>
  <si>
    <t>2.9.2022 12:35</t>
  </si>
  <si>
    <t>13.9.2022 12:42</t>
  </si>
  <si>
    <t>+216 93 565 358</t>
  </si>
  <si>
    <t>7.6.2023 12:42</t>
  </si>
  <si>
    <t>16.1.2024 11:44</t>
  </si>
  <si>
    <t>8.6.2022 15:18</t>
  </si>
  <si>
    <t>8.6.2022 16:25</t>
  </si>
  <si>
    <t>+216 22 350 378</t>
  </si>
  <si>
    <t>17.3.2026 8:37</t>
  </si>
  <si>
    <t>17.3.2026 12:12</t>
  </si>
  <si>
    <t>5.4.2023 13:57</t>
  </si>
  <si>
    <t>17.4.2023 14:12</t>
  </si>
  <si>
    <t>3.11.2021 14:19</t>
  </si>
  <si>
    <t>24.2.2024 1:15</t>
  </si>
  <si>
    <t>+216 27 350 179</t>
  </si>
  <si>
    <t>17.3.2023 10:38</t>
  </si>
  <si>
    <t>26.1.2026 15:34</t>
  </si>
  <si>
    <t>22.6.2022 16:00</t>
  </si>
  <si>
    <t>24.6.2022 14:39</t>
  </si>
  <si>
    <t>+216 29 899 030</t>
  </si>
  <si>
    <t>10.4.2025 12:59</t>
  </si>
  <si>
    <t>21.5.2025 17:16</t>
  </si>
  <si>
    <t>14.6.2022 14:27</t>
  </si>
  <si>
    <t>15.6.2022 11:40</t>
  </si>
  <si>
    <t>+216 29 352 759</t>
  </si>
  <si>
    <t>30.9.2025 17:04</t>
  </si>
  <si>
    <t>30.9.2025 17:33</t>
  </si>
  <si>
    <t>14.6.2022 14:30</t>
  </si>
  <si>
    <t>15.6.2022 17:09</t>
  </si>
  <si>
    <t>+216 27 350 187</t>
  </si>
  <si>
    <t>8.1.2021 10:38</t>
  </si>
  <si>
    <t>18.12.2023 12:38</t>
  </si>
  <si>
    <t>+216 22 303 099</t>
  </si>
  <si>
    <t>11.2.2025 9:52</t>
  </si>
  <si>
    <t>17.11.2025 10:20</t>
  </si>
  <si>
    <t>9.1.2023 10:29</t>
  </si>
  <si>
    <t>26.8.2024 21:08</t>
  </si>
  <si>
    <t>19.2.2021 15:26</t>
  </si>
  <si>
    <t>25.2.2021 15:06</t>
  </si>
  <si>
    <t>+216 22 350 371</t>
  </si>
  <si>
    <t>7.6.2023 12:48</t>
  </si>
  <si>
    <t>30.3.2022 15:31</t>
  </si>
  <si>
    <t>6.10.2022 12:50</t>
  </si>
  <si>
    <t>+216 29 561 943</t>
  </si>
  <si>
    <t>14.6.2022 14:22</t>
  </si>
  <si>
    <t>2.2.2024 9:34</t>
  </si>
  <si>
    <t xml:space="preserve">+216 27 350 184 </t>
  </si>
  <si>
    <t>19.2.2021 15:39</t>
  </si>
  <si>
    <t>21.6.2024 12:53</t>
  </si>
  <si>
    <t>+216 27 350 190</t>
  </si>
  <si>
    <t>8.1.2021 10:56</t>
  </si>
  <si>
    <t>26.2.2021 10:32</t>
  </si>
  <si>
    <t>+216 26 350 624</t>
  </si>
  <si>
    <t>14.9.2023 14:40</t>
  </si>
  <si>
    <t>9.9.2022 17:01</t>
  </si>
  <si>
    <t>22.8.2024 13:28</t>
  </si>
  <si>
    <t>+216 29 350 302</t>
  </si>
  <si>
    <t>8.1.2021 10:31</t>
  </si>
  <si>
    <t>23.2.2021 16:45</t>
  </si>
  <si>
    <t>+216 29 350 306</t>
  </si>
  <si>
    <t>19.2.2021 15:30</t>
  </si>
  <si>
    <t>26.2.2021 12:13</t>
  </si>
  <si>
    <t>+216 26 350 629</t>
  </si>
  <si>
    <t>15.8.2022 14:31</t>
  </si>
  <si>
    <t>15.8.2022 16:09</t>
  </si>
  <si>
    <t>7.6.2023 12:45</t>
  </si>
  <si>
    <t>20.9.2022 12:13</t>
  </si>
  <si>
    <t>21.9.2022 11:29</t>
  </si>
  <si>
    <t>9.1.2023 10:26</t>
  </si>
  <si>
    <t>9.1.2023 11:13</t>
  </si>
  <si>
    <t>9.3.2020 16:53</t>
  </si>
  <si>
    <t>12.10.2023 17:17</t>
  </si>
  <si>
    <t>+216 26 350 618</t>
  </si>
  <si>
    <t>19.2.2021 15:46</t>
  </si>
  <si>
    <t>25.2.2021 12:52</t>
  </si>
  <si>
    <t>+216 22 350 376</t>
  </si>
  <si>
    <t>9.1.2023 10:23</t>
  </si>
  <si>
    <t>18.4.2024 12:53</t>
  </si>
  <si>
    <t>31.8.2022 17:10</t>
  </si>
  <si>
    <t>+216 27 350 178</t>
  </si>
  <si>
    <t>8.1.2021 10:52</t>
  </si>
  <si>
    <t>19.4.2021 13:45</t>
  </si>
  <si>
    <t>+216 27 350 189</t>
  </si>
  <si>
    <t>8.1.2021 10:35</t>
  </si>
  <si>
    <t>21.11.2024 9:38</t>
  </si>
  <si>
    <t>+216 27 350 175</t>
  </si>
  <si>
    <t>8.6.2022 15:27</t>
  </si>
  <si>
    <t>24.4.2026 16:05</t>
  </si>
  <si>
    <t>+216 22 350 373</t>
  </si>
  <si>
    <t>1.4.2026 13:56</t>
  </si>
  <si>
    <t>2.4.2026 18:16</t>
  </si>
  <si>
    <t>LowerUPN</t>
  </si>
  <si>
    <t>Metric</t>
  </si>
  <si>
    <t>Value</t>
  </si>
  <si>
    <t>Total Contacts</t>
  </si>
  <si>
    <t>Total Users (NOUR)</t>
  </si>
  <si>
    <t>Category</t>
  </si>
  <si>
    <t>Count</t>
  </si>
  <si>
    <t>Contacts only</t>
  </si>
  <si>
    <t>📊 3-Way Comparison — Contacts vs Users (NOUR) vs Users (Location Tunisia)</t>
  </si>
  <si>
    <t>Total Users (Location TN)</t>
  </si>
  <si>
    <t>Users (NOUR) only</t>
  </si>
  <si>
    <t>Users (Location) only</t>
  </si>
  <si>
    <t>In all 3</t>
  </si>
  <si>
    <t>Contacts missing in NOUR</t>
  </si>
  <si>
    <t>Contacts missing in Location</t>
  </si>
  <si>
    <t>Users (NOUR) missing in Location</t>
  </si>
  <si>
    <t>Users (Location) missing in NOUR</t>
  </si>
  <si>
    <t>❗ Contacts missing in Users (NOUR)</t>
  </si>
  <si>
    <t>❗ Contacts missing in Users (Location TN)</t>
  </si>
  <si>
    <t>❗ Users (NOUR) missing in Contacts</t>
  </si>
  <si>
    <t>❗ Users (Location TN) missing in Contacts</t>
  </si>
  <si>
    <t>✅ Users with Licenses (from Location Tunisia export)</t>
  </si>
  <si>
    <t>Total users with licenses</t>
  </si>
  <si>
    <t>Total NOUR users with licenses</t>
  </si>
  <si>
    <t>📌 License Summary (Location TN)</t>
  </si>
  <si>
    <t>License</t>
  </si>
  <si>
    <t>Users</t>
  </si>
  <si>
    <t>Selim Cherif</t>
  </si>
  <si>
    <t>Said TARCHOUN</t>
  </si>
  <si>
    <t>Quality Manager</t>
  </si>
  <si>
    <t>NOUR - ACCOUNTING MANAGER</t>
  </si>
  <si>
    <t>NOUR Responsable approvisionnement</t>
  </si>
  <si>
    <t>Technicien méthode NOUR SNA1</t>
  </si>
  <si>
    <t>NOUR Chief Financial Officer (CFO)</t>
  </si>
  <si>
    <t>NOUR Research &amp; Development Product Engineer</t>
  </si>
  <si>
    <t>NOUR Finance Director</t>
  </si>
  <si>
    <t>Responsable Production NOUR SNA2</t>
  </si>
  <si>
    <t>NOUR General Manager</t>
  </si>
  <si>
    <t>+216 27 350 184</t>
  </si>
  <si>
    <t xml:space="preserve">not Tunisia users </t>
  </si>
  <si>
    <t>Column1</t>
  </si>
  <si>
    <t>have left the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</si>
</sst>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Verdana"/>
      <family val="2"/>
      <charset val="204"/>
    </font>
    <font>
      <b/>
      <sz val="10"/>
      <color theme="1"/>
      <name val="Verdana"/>
      <family val="2"/>
      <charset val="204"/>
    </font>
    <font>
      <sz val="10"/>
      <color rgb="FF1F1F1F"/>
      <name val="Verdana"/>
      <family val="2"/>
      <charset val="204"/>
    </font>
    <font>
      <b/>
      <sz val="10"/>
      <color rgb="FF1F1F1F"/>
      <name val="Verdana"/>
      <family val="2"/>
      <charset val="204"/>
    </font>
    <font>
      <b/>
      <sz val="10"/>
      <color rgb="FF1F4E79"/>
      <name val="Verdana"/>
      <family val="2"/>
      <charset val="204"/>
    </font>
    <font>
      <b/>
      <sz val="14"/>
      <color rgb="FFFFFFFF"/>
      <name val="Verdana"/>
      <family val="2"/>
      <charset val="204"/>
    </font>
    <font>
      <b/>
      <sz val="10"/>
      <color rgb="FF7F6000"/>
      <name val="Verdana"/>
      <family val="2"/>
      <charset val="204"/>
    </font>
    <font>
      <b/>
      <sz val="10"/>
      <color rgb="FF375623"/>
      <name val="Verdana"/>
      <family val="2"/>
      <charset val="204"/>
    </font>
    <font>
      <b/>
      <sz val="12"/>
      <color rgb="FFFFFFFF"/>
      <name val="Verdana"/>
      <family val="2"/>
      <charset val="204"/>
    </font>
    <font>
      <sz val="10"/>
      <color rgb="FFFF0000"/>
      <name val="Verdana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22" fontId="0" fillId="0" borderId="0" xfId="0" applyNumberFormat="1"/>
    <xf numFmtId="0" fontId="0" fillId="0" borderId="0" xfId="0" quotePrefix="1"/>
    <xf numFmtId="0" fontId="1" fillId="0" borderId="0" xfId="0" applyFont="1"/>
    <xf numFmtId="49" fontId="0" fillId="0" borderId="0" xfId="0" applyNumberFormat="1"/>
    <xf numFmtId="1" fontId="0" fillId="0" borderId="0" xfId="0" applyNumberFormat="1"/>
    <xf numFmtId="0" fontId="4" fillId="4" borderId="0" xfId="0" applyFont="1" applyFill="1"/>
    <xf numFmtId="0" fontId="6" fillId="5" borderId="0" xfId="0" applyFont="1" applyFill="1"/>
    <xf numFmtId="0" fontId="6" fillId="6" borderId="0" xfId="0" applyFont="1" applyFill="1"/>
    <xf numFmtId="0" fontId="7" fillId="7" borderId="0" xfId="0" applyFont="1" applyFill="1"/>
    <xf numFmtId="0" fontId="7" fillId="8" borderId="0" xfId="0" applyFont="1" applyFill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3" borderId="0" xfId="0" applyFont="1" applyFill="1"/>
    <xf numFmtId="0" fontId="3" fillId="4" borderId="0" xfId="0" applyFont="1" applyFill="1"/>
    <xf numFmtId="0" fontId="3" fillId="4" borderId="3" xfId="0" applyFont="1" applyFill="1" applyBorder="1"/>
    <xf numFmtId="0" fontId="3" fillId="4" borderId="1" xfId="0" applyFont="1" applyFill="1" applyBorder="1"/>
    <xf numFmtId="0" fontId="3" fillId="4" borderId="8" xfId="0" applyFont="1" applyFill="1" applyBorder="1"/>
    <xf numFmtId="0" fontId="3" fillId="7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8" fillId="9" borderId="0" xfId="0" applyFont="1" applyFill="1"/>
    <xf numFmtId="0" fontId="0" fillId="10" borderId="0" xfId="0" applyFill="1"/>
    <xf numFmtId="22" fontId="0" fillId="10" borderId="0" xfId="0" applyNumberFormat="1" applyFill="1"/>
    <xf numFmtId="0" fontId="9" fillId="0" borderId="0" xfId="0" applyFont="1"/>
    <xf numFmtId="22" fontId="9" fillId="0" borderId="0" xfId="0" applyNumberFormat="1" applyFont="1"/>
    <xf numFmtId="0" fontId="9" fillId="11" borderId="0" xfId="0" applyFont="1" applyFill="1"/>
    <xf numFmtId="22" fontId="9" fillId="11" borderId="0" xfId="0" applyNumberFormat="1" applyFont="1" applyFill="1"/>
    <xf numFmtId="0" fontId="0" fillId="0" borderId="0" xfId="0" applyNumberFormat="1"/>
    <xf numFmtId="0" fontId="9" fillId="11" borderId="0" xfId="0" applyNumberFormat="1" applyFont="1" applyFill="1"/>
    <xf numFmtId="0" fontId="9" fillId="0" borderId="0" xfId="0" applyNumberFormat="1" applyFont="1"/>
  </cellXfs>
  <cellStyles count="1">
    <cellStyle name="Normal" xfId="0" builtinId="0"/>
  </cellStyles>
  <dxfs count="21">
    <dxf>
      <numFmt numFmtId="0" formatCode="General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/mm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/mm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Overlap (by email)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bg-BG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Compare!$E$3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Compare!$D$4:$D$6</c:f>
              <c:strCache>
                <c:ptCount val="3"/>
                <c:pt idx="0">
                  <c:v>Contacts only</c:v>
                </c:pt>
                <c:pt idx="1">
                  <c:v>Users (NOUR) only</c:v>
                </c:pt>
                <c:pt idx="2">
                  <c:v>Users (Location) only</c:v>
                </c:pt>
              </c:strCache>
            </c:strRef>
          </c:cat>
          <c:val>
            <c:numRef>
              <c:f>Compare!$E$4:$E$6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C6-4722-8209-FFFF02F800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4838016"/>
        <c:axId val="274838496"/>
      </c:barChart>
      <c:catAx>
        <c:axId val="274838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274838496"/>
        <c:crosses val="autoZero"/>
        <c:auto val="1"/>
        <c:lblAlgn val="ctr"/>
        <c:lblOffset val="100"/>
        <c:noMultiLvlLbl val="0"/>
      </c:catAx>
      <c:valAx>
        <c:axId val="27483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274838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bg-BG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Top Licenses (Location TN)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bg-BG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Licensed_Users!$G$2</c:f>
              <c:strCache>
                <c:ptCount val="1"/>
                <c:pt idx="0">
                  <c:v>License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Licensed_Users!$G$3:$G$26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1B-4522-817D-13584A64B071}"/>
            </c:ext>
          </c:extLst>
        </c:ser>
        <c:ser>
          <c:idx val="1"/>
          <c:order val="1"/>
          <c:tx>
            <c:strRef>
              <c:f>Licensed_Users!$H$2</c:f>
              <c:strCache>
                <c:ptCount val="1"/>
                <c:pt idx="0">
                  <c:v>Users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Licensed_Users!$H$3:$H$26</c:f>
              <c:numCache>
                <c:formatCode>General</c:formatCode>
                <c:ptCount val="24"/>
                <c:pt idx="0">
                  <c:v>60</c:v>
                </c:pt>
                <c:pt idx="1">
                  <c:v>6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1B-4522-817D-13584A64B0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2029472"/>
        <c:axId val="452028032"/>
      </c:barChart>
      <c:catAx>
        <c:axId val="452029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License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bg-BG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452028032"/>
        <c:crosses val="autoZero"/>
        <c:auto val="1"/>
        <c:lblAlgn val="ctr"/>
        <c:lblOffset val="100"/>
        <c:noMultiLvlLbl val="0"/>
      </c:catAx>
      <c:valAx>
        <c:axId val="45202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Users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bg-BG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452029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bg-BG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bg-BG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8</xdr:col>
      <xdr:colOff>0</xdr:colOff>
      <xdr:row>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D4245F-BBCD-4331-5911-6E92023E8C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16</xdr:col>
      <xdr:colOff>0</xdr:colOff>
      <xdr:row>18</xdr:row>
      <xdr:rowOff>0</xdr:rowOff>
    </xdr:to>
    <xdr:graphicFrame macro="">
      <xdr:nvGraphicFramePr>
        <xdr:cNvPr id="2" name="License Summary Chart">
          <a:extLst>
            <a:ext uri="{FF2B5EF4-FFF2-40B4-BE49-F238E27FC236}">
              <a16:creationId xmlns:a16="http://schemas.microsoft.com/office/drawing/2014/main" id="{160CB0A7-42E6-1E53-BF7D-E3AD7BEF04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3C1AE58-5B23-43AD-8601-7AF048C864B5}" autoFormatId="16" applyNumberFormats="0" applyBorderFormats="0" applyFontFormats="0" applyPatternFormats="0" applyAlignmentFormats="0" applyWidthHeightFormats="0">
  <queryTableRefresh nextId="33" unboundColumnsRight="2">
    <queryTableFields count="22">
      <queryTableField id="1" name="Display name" tableColumnId="1"/>
      <queryTableField id="3" name="User principal name" tableColumnId="3"/>
      <queryTableField id="30" dataBound="0" tableColumnId="30"/>
      <queryTableField id="5" name="First name" tableColumnId="5"/>
      <queryTableField id="6" name="Last name" tableColumnId="6"/>
      <queryTableField id="7" name="When created" tableColumnId="7"/>
      <queryTableField id="10" name="Title" tableColumnId="10"/>
      <queryTableField id="11" name="Department" tableColumnId="11"/>
      <queryTableField id="13" name="City" tableColumnId="13"/>
      <queryTableField id="14" name="CountryOrRegion" tableColumnId="14"/>
      <queryTableField id="15" name="Office" tableColumnId="15"/>
      <queryTableField id="17" name="Usage location" tableColumnId="17"/>
      <queryTableField id="19" name="Block credential" tableColumnId="19"/>
      <queryTableField id="20" name="Licenses" tableColumnId="20"/>
      <queryTableField id="21" name="Password never expires" tableColumnId="21"/>
      <queryTableField id="22" name="Last password change time stamp" tableColumnId="22"/>
      <queryTableField id="24" name="Phone number" tableColumnId="24"/>
      <queryTableField id="25" name="Postal code" tableColumnId="25"/>
      <queryTableField id="26" name="Preferred language" tableColumnId="26"/>
      <queryTableField id="29" name="Proxy addresses" tableColumnId="29"/>
      <queryTableField id="31" dataBound="0" tableColumnId="2"/>
      <queryTableField id="32" dataBound="0" tableColumnId="4"/>
    </queryTableFields>
    <queryTableDeletedFields count="10">
      <deletedField name="Soft deletion time stamp"/>
      <deletedField name="AgeGroup"/>
      <deletedField name="Preferred data location"/>
      <deletedField name="Last dirsync time"/>
      <deletedField name="Mobile Phone"/>
      <deletedField name="Street address"/>
      <deletedField name="Fax"/>
      <deletedField name="Object Id"/>
      <deletedField name="DirSyncEnabled"/>
      <deletedField name="StateOrProvince"/>
    </queryTableDeletedFields>
  </queryTableRefresh>
</queryTable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E81316-371D-4613-9452-B66349FAB9EC}" name="UsersLocTbl" displayName="UsersLocTbl" ref="A1:V76" tableType="queryTable" totalsRowShown="0">
  <autoFilter ref="A1:V76" xr:uid="{10E81316-371D-4613-9452-B66349FAB9EC}">
    <filterColumn colId="2">
      <filters>
        <filter val="monbat.com"/>
      </filters>
    </filterColumn>
  </autoFilter>
  <sortState xmlns:xlrd2="http://schemas.microsoft.com/office/spreadsheetml/2017/richdata2" ref="A2:U76">
    <sortCondition ref="F1:F76"/>
  </sortState>
  <tableColumns count="22">
    <tableColumn id="1" xr3:uid="{73977E95-EA44-43EA-9182-21BD077B8BA1}" uniqueName="1" name="Display name" queryTableFieldId="1" dataDxfId="20"/>
    <tableColumn id="3" xr3:uid="{27AF6E07-73E8-439D-916A-E2035C49F60A}" uniqueName="3" name="User principal name" queryTableFieldId="3" dataDxfId="19"/>
    <tableColumn id="30" xr3:uid="{75A66AAD-0E57-4594-8FA9-5E3737AD14DD}" uniqueName="30" name="Domain" queryTableFieldId="30" dataDxfId="18">
      <calculatedColumnFormula>_xlfn.TEXTAFTER(UsersLocTbl[[#This Row],[User principal name]],"@")</calculatedColumnFormula>
    </tableColumn>
    <tableColumn id="5" xr3:uid="{630F7B06-1FA4-402C-8E0A-5BE4248D5A57}" uniqueName="5" name="First name" queryTableFieldId="5" dataDxfId="17"/>
    <tableColumn id="6" xr3:uid="{8A39A048-BFD2-4B95-A146-66083EF363A7}" uniqueName="6" name="Last name" queryTableFieldId="6" dataDxfId="16"/>
    <tableColumn id="7" xr3:uid="{9BE59667-6F0F-416F-B54C-622205E3531F}" uniqueName="7" name="When created" queryTableFieldId="7" dataDxfId="15"/>
    <tableColumn id="10" xr3:uid="{34F4A2AC-3BD1-42D8-9C52-56B011BA9BA0}" uniqueName="10" name="Title" queryTableFieldId="10" dataDxfId="14"/>
    <tableColumn id="11" xr3:uid="{34D4663F-23A6-46F4-8001-BEE186472E6E}" uniqueName="11" name="Department" queryTableFieldId="11" dataDxfId="13"/>
    <tableColumn id="13" xr3:uid="{F44275E5-F5AB-4CF3-A717-34332B52AB5B}" uniqueName="13" name="City" queryTableFieldId="13" dataDxfId="12"/>
    <tableColumn id="14" xr3:uid="{CC08BB93-7C6F-4D41-95F9-C09D85254765}" uniqueName="14" name="CountryOrRegion" queryTableFieldId="14" dataDxfId="11"/>
    <tableColumn id="15" xr3:uid="{CCDE75E5-3B92-4ED4-BA8F-7A3FF720D8BD}" uniqueName="15" name="Office" queryTableFieldId="15" dataDxfId="10"/>
    <tableColumn id="17" xr3:uid="{BE44EC67-D247-4F3A-A811-8FB5F3D99791}" uniqueName="17" name="Usage location" queryTableFieldId="17" dataDxfId="9"/>
    <tableColumn id="19" xr3:uid="{A6D700B4-D208-4A20-ACF1-B2F22A0A2E82}" uniqueName="19" name="Block credential" queryTableFieldId="19"/>
    <tableColumn id="20" xr3:uid="{CCCA6AB3-D782-4F53-974F-56FBB79AC5FF}" uniqueName="20" name="Licenses" queryTableFieldId="20" dataDxfId="8"/>
    <tableColumn id="21" xr3:uid="{C05D8031-D8D6-400C-8B86-7DDDD2EB4643}" uniqueName="21" name="Password never expires" queryTableFieldId="21"/>
    <tableColumn id="22" xr3:uid="{0EE05415-AA5D-496B-938B-B7AE58DCB614}" uniqueName="22" name="Last password change time stamp" queryTableFieldId="22" dataDxfId="7"/>
    <tableColumn id="24" xr3:uid="{29119C41-5969-4077-A746-10A834184957}" uniqueName="24" name="Phone number" queryTableFieldId="24" dataDxfId="6"/>
    <tableColumn id="25" xr3:uid="{80241A7C-B02D-4361-A1A3-981672228626}" uniqueName="25" name="Postal code" queryTableFieldId="25" dataDxfId="5"/>
    <tableColumn id="26" xr3:uid="{1E7F17FB-C985-4E82-B8A8-8ECF67C2D85B}" uniqueName="26" name="Preferred language" queryTableFieldId="26" dataDxfId="4"/>
    <tableColumn id="29" xr3:uid="{0700A4FF-C4FC-4732-9F61-35E74A4BA5EA}" uniqueName="29" name="Proxy addresses" queryTableFieldId="29" dataDxfId="3"/>
    <tableColumn id="2" xr3:uid="{DCE48409-9C9C-432A-8202-6901F30747BA}" uniqueName="2" name="LowerUPN" queryTableFieldId="31" dataDxfId="2">
      <calculatedColumnFormula>LOWER(UsersLocTbl[[#This Row],[User principal name]])</calculatedColumnFormula>
    </tableColumn>
    <tableColumn id="4" xr3:uid="{AE24400E-32BD-4F8A-9A01-46756148FEC6}" uniqueName="4" name="Column1" queryTableFieldId="3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F6E50A-2F12-4014-9973-94643B121952}" name="ContactsTbl" displayName="ContactsTbl" ref="A1:E49" totalsRowShown="0">
  <autoFilter ref="A1:E49" xr:uid="{5AF6E50A-2F12-4014-9973-94643B121952}"/>
  <tableColumns count="5">
    <tableColumn id="1" xr3:uid="{CF1A7EE9-D0E5-4ACB-9867-7012983664A7}" name="#"/>
    <tableColumn id="2" xr3:uid="{154F75C4-9B87-4D46-8DCC-C0B0317F31E9}" name="Initials" dataDxfId="1"/>
    <tableColumn id="3" xr3:uid="{746D6AF6-D6FF-4A4A-A8A2-D42A18F912FB}" name="Full Name"/>
    <tableColumn id="4" xr3:uid="{266B9AD3-BFCE-42FF-AFFB-DC1FED51500F}" name="Email"/>
    <tableColumn id="5" xr3:uid="{D9B9CF95-3DAA-40AA-9701-46201260F006}" name="LowerEmail">
      <calculatedColumnFormula>LOWER(ContactsTbl[[#This Row],[Email]])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CCAB2F-A672-48A5-AD06-F1D0A78B0BDE}" name="UsersNOURTbl" displayName="UsersNOURTbl" ref="A1:S47" totalsRowShown="0">
  <autoFilter ref="A1:S47" xr:uid="{68CCAB2F-A672-48A5-AD06-F1D0A78B0BDE}"/>
  <tableColumns count="19">
    <tableColumn id="1" xr3:uid="{A806EA84-F2C7-432B-8386-0B7DBD2C68C3}" name="Display name"/>
    <tableColumn id="2" xr3:uid="{27D9DECE-90E4-4D51-8B0D-E33A5811B80F}" name="User principal name"/>
    <tableColumn id="3" xr3:uid="{044B5BA3-D2A2-48F7-B7F4-97CC7667AE95}" name="Domain">
      <calculatedColumnFormula>_xlfn.TEXTAFTER(UsersNOURTbl[[#This Row],[User principal name]],"@")</calculatedColumnFormula>
    </tableColumn>
    <tableColumn id="4" xr3:uid="{AED4077B-D6C0-408E-8710-15F216EB203D}" name="First name"/>
    <tableColumn id="5" xr3:uid="{33C1093A-014F-4A44-9F56-E469D3E39112}" name="Last name"/>
    <tableColumn id="6" xr3:uid="{7AC56AED-1506-45DA-8043-F6214377CA79}" name="When created"/>
    <tableColumn id="7" xr3:uid="{DB595FD7-3612-4E93-9857-47B6D6A92A57}" name="Title"/>
    <tableColumn id="8" xr3:uid="{D5D8D6F9-E8E6-4BA8-9F87-297FC4D2BD24}" name="Department"/>
    <tableColumn id="9" xr3:uid="{63DA95FD-6BC5-46F3-B94C-088011733560}" name="City"/>
    <tableColumn id="10" xr3:uid="{FEFC6A4B-1A8E-4E9C-815F-B61A73671F84}" name="CountryOrRegion"/>
    <tableColumn id="11" xr3:uid="{C53A4033-91F6-49BA-9058-1E1A2382CEB4}" name="Office"/>
    <tableColumn id="12" xr3:uid="{006CC06A-F998-4A5F-B1CB-1A024B6E94AF}" name="Usage location"/>
    <tableColumn id="13" xr3:uid="{29AFC87F-9E8F-44F6-8106-68548574D79C}" name="Licenses"/>
    <tableColumn id="14" xr3:uid="{5A81AEC3-BEA7-48E4-B58A-0BE4E1B044D9}" name="Password never expires"/>
    <tableColumn id="15" xr3:uid="{8257CECA-1C74-40EC-A10A-D7BC3CB0C8E9}" name="Last password change time stamp"/>
    <tableColumn id="16" xr3:uid="{BDC08D87-D416-498D-9B6A-66974E22BE4D}" name="Phone number"/>
    <tableColumn id="17" xr3:uid="{239F28BF-11D2-4DA8-8AB2-E67CFFDBFECE}" name="Preferred language"/>
    <tableColumn id="18" xr3:uid="{81B6E3BB-542B-4811-8365-170B075FE72A}" name="Proxy addresses"/>
    <tableColumn id="19" xr3:uid="{1996A726-9F79-44B2-94D3-B672B236ACA2}" name="LowerUPN">
      <calculatedColumnFormula>LOWER(UsersNOURTbl[[#This Row],[User principal name]])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8119-3EA0-4738-92D1-F5A34B413812}">
  <dimension ref="A1:V76"/>
  <sheetViews>
    <sheetView tabSelected="1" topLeftCell="P1" workbookViewId="0">
      <selection activeCell="V75" sqref="V75"/>
    </sheetView>
  </sheetViews>
  <sheetFormatPr defaultRowHeight="12.75" x14ac:dyDescent="0.2"/>
  <cols>
    <col min="1" max="1" width="26.125" bestFit="1" customWidth="1"/>
    <col min="2" max="2" width="35.125" bestFit="1" customWidth="1"/>
    <col min="3" max="3" width="18.625" bestFit="1" customWidth="1"/>
    <col min="4" max="4" width="12.875" bestFit="1" customWidth="1"/>
    <col min="5" max="5" width="16.25" bestFit="1" customWidth="1"/>
    <col min="6" max="6" width="15.875" bestFit="1" customWidth="1"/>
    <col min="7" max="7" width="42.125" bestFit="1" customWidth="1"/>
    <col min="8" max="8" width="14" bestFit="1" customWidth="1"/>
    <col min="9" max="9" width="6.75" bestFit="1" customWidth="1"/>
    <col min="10" max="10" width="18.75" bestFit="1" customWidth="1"/>
    <col min="11" max="11" width="10.625" bestFit="1" customWidth="1"/>
    <col min="12" max="12" width="16.625" bestFit="1" customWidth="1"/>
    <col min="13" max="13" width="17.75" bestFit="1" customWidth="1"/>
    <col min="14" max="14" width="123.875" bestFit="1" customWidth="1"/>
    <col min="15" max="15" width="25.25" bestFit="1" customWidth="1"/>
    <col min="16" max="16" width="34.875" bestFit="1" customWidth="1"/>
    <col min="17" max="17" width="16.375" bestFit="1" customWidth="1"/>
    <col min="18" max="18" width="13.625" bestFit="1" customWidth="1"/>
    <col min="19" max="19" width="20.75" bestFit="1" customWidth="1"/>
    <col min="20" max="20" width="107.5" bestFit="1" customWidth="1"/>
    <col min="21" max="21" width="35.125" bestFit="1" customWidth="1"/>
    <col min="22" max="22" width="19.875" bestFit="1" customWidth="1"/>
  </cols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632</v>
      </c>
      <c r="V1" t="s">
        <v>672</v>
      </c>
    </row>
    <row r="2" spans="1:22" x14ac:dyDescent="0.2">
      <c r="A2" t="s">
        <v>503</v>
      </c>
      <c r="B2" t="s">
        <v>384</v>
      </c>
      <c r="C2" t="str">
        <f>_xlfn.TEXTAFTER(UsersLocTbl[[#This Row],[User principal name]],"@")</f>
        <v>monbat.com</v>
      </c>
      <c r="D2" t="s">
        <v>385</v>
      </c>
      <c r="E2" t="s">
        <v>386</v>
      </c>
      <c r="F2" s="1">
        <v>43899.704004629632</v>
      </c>
      <c r="G2" t="s">
        <v>669</v>
      </c>
      <c r="H2" t="s">
        <v>33</v>
      </c>
      <c r="I2" t="s">
        <v>388</v>
      </c>
      <c r="J2" t="s">
        <v>34</v>
      </c>
      <c r="K2" t="s">
        <v>24</v>
      </c>
      <c r="L2" t="s">
        <v>25</v>
      </c>
      <c r="M2" t="b">
        <v>0</v>
      </c>
      <c r="N2" t="s">
        <v>389</v>
      </c>
      <c r="O2" t="b">
        <v>1</v>
      </c>
      <c r="P2" s="1">
        <v>45211.72042824074</v>
      </c>
      <c r="Q2" t="s">
        <v>390</v>
      </c>
      <c r="R2" t="s">
        <v>24</v>
      </c>
      <c r="S2" t="s">
        <v>24</v>
      </c>
      <c r="T2" t="s">
        <v>391</v>
      </c>
      <c r="U2" t="str">
        <f>LOWER(UsersLocTbl[[#This Row],[User principal name]])</f>
        <v>ramzi.aouni@monbat.com</v>
      </c>
      <c r="V2" s="31"/>
    </row>
    <row r="3" spans="1:22" s="25" customFormat="1" x14ac:dyDescent="0.2">
      <c r="A3" s="25" t="s">
        <v>61</v>
      </c>
      <c r="B3" s="25" t="s">
        <v>62</v>
      </c>
      <c r="C3" s="25" t="str">
        <f>_xlfn.TEXTAFTER(UsersLocTbl[[#This Row],[User principal name]],"@")</f>
        <v>monbat.com</v>
      </c>
      <c r="D3" s="25" t="s">
        <v>56</v>
      </c>
      <c r="E3" s="25" t="s">
        <v>63</v>
      </c>
      <c r="F3" s="26">
        <v>44204.434050925927</v>
      </c>
      <c r="G3" s="25" t="s">
        <v>64</v>
      </c>
      <c r="H3" s="25" t="s">
        <v>59</v>
      </c>
      <c r="I3" s="25" t="s">
        <v>24</v>
      </c>
      <c r="J3" s="25" t="s">
        <v>34</v>
      </c>
      <c r="K3" s="25" t="s">
        <v>24</v>
      </c>
      <c r="L3" s="25" t="s">
        <v>25</v>
      </c>
      <c r="M3" s="25" t="b">
        <v>0</v>
      </c>
      <c r="N3" s="25" t="s">
        <v>65</v>
      </c>
      <c r="O3" s="25" t="b">
        <v>1</v>
      </c>
      <c r="P3" s="26">
        <v>45345.524791666663</v>
      </c>
      <c r="Q3" s="25" t="s">
        <v>66</v>
      </c>
      <c r="R3" s="25" t="s">
        <v>24</v>
      </c>
      <c r="S3" s="25" t="s">
        <v>67</v>
      </c>
      <c r="T3" s="25" t="s">
        <v>68</v>
      </c>
      <c r="U3" s="25" t="str">
        <f>LOWER(UsersLocTbl[[#This Row],[User principal name]])</f>
        <v>achref.riahi@monbat.com</v>
      </c>
      <c r="V3" t="s">
        <v>673</v>
      </c>
    </row>
    <row r="4" spans="1:22" x14ac:dyDescent="0.2">
      <c r="A4" t="s">
        <v>69</v>
      </c>
      <c r="B4" t="s">
        <v>70</v>
      </c>
      <c r="C4" t="str">
        <f>_xlfn.TEXTAFTER(UsersLocTbl[[#This Row],[User principal name]],"@")</f>
        <v>monbat.com</v>
      </c>
      <c r="D4" t="s">
        <v>71</v>
      </c>
      <c r="E4" t="s">
        <v>72</v>
      </c>
      <c r="F4" s="1">
        <v>44204.436643518522</v>
      </c>
      <c r="G4" t="s">
        <v>73</v>
      </c>
      <c r="H4" t="s">
        <v>59</v>
      </c>
      <c r="I4" t="s">
        <v>24</v>
      </c>
      <c r="J4" t="s">
        <v>34</v>
      </c>
      <c r="K4" t="s">
        <v>24</v>
      </c>
      <c r="L4" t="s">
        <v>25</v>
      </c>
      <c r="M4" t="b">
        <v>0</v>
      </c>
      <c r="N4" t="s">
        <v>26</v>
      </c>
      <c r="O4" t="b">
        <v>1</v>
      </c>
      <c r="P4" s="1">
        <v>44259.688020833331</v>
      </c>
      <c r="Q4" t="s">
        <v>74</v>
      </c>
      <c r="R4" t="s">
        <v>24</v>
      </c>
      <c r="S4" t="s">
        <v>24</v>
      </c>
      <c r="T4" t="s">
        <v>75</v>
      </c>
      <c r="U4" t="str">
        <f>LOWER(UsersLocTbl[[#This Row],[User principal name]])</f>
        <v>ahmed.hammamia@monbat.com</v>
      </c>
      <c r="V4" s="31"/>
    </row>
    <row r="5" spans="1:22" x14ac:dyDescent="0.2">
      <c r="A5" t="s">
        <v>346</v>
      </c>
      <c r="B5" t="s">
        <v>347</v>
      </c>
      <c r="C5" t="str">
        <f>_xlfn.TEXTAFTER(UsersLocTbl[[#This Row],[User principal name]],"@")</f>
        <v>monbat.com</v>
      </c>
      <c r="D5" t="s">
        <v>348</v>
      </c>
      <c r="E5" t="s">
        <v>349</v>
      </c>
      <c r="F5" s="1">
        <v>44204.438611111109</v>
      </c>
      <c r="G5" t="s">
        <v>350</v>
      </c>
      <c r="H5" t="s">
        <v>59</v>
      </c>
      <c r="I5" t="s">
        <v>24</v>
      </c>
      <c r="J5" t="s">
        <v>34</v>
      </c>
      <c r="K5" t="s">
        <v>24</v>
      </c>
      <c r="L5" t="s">
        <v>25</v>
      </c>
      <c r="M5" t="b">
        <v>0</v>
      </c>
      <c r="N5" t="s">
        <v>26</v>
      </c>
      <c r="O5" t="b">
        <v>1</v>
      </c>
      <c r="P5" s="1">
        <v>44250.698483796295</v>
      </c>
      <c r="Q5" t="s">
        <v>351</v>
      </c>
      <c r="R5" t="s">
        <v>24</v>
      </c>
      <c r="S5" t="s">
        <v>24</v>
      </c>
      <c r="T5" t="s">
        <v>352</v>
      </c>
      <c r="U5" t="str">
        <f>LOWER(UsersLocTbl[[#This Row],[User principal name]])</f>
        <v>nabil.bousaffara@monbat.com</v>
      </c>
      <c r="V5" s="31"/>
    </row>
    <row r="6" spans="1:22" x14ac:dyDescent="0.2">
      <c r="A6" t="s">
        <v>448</v>
      </c>
      <c r="B6" t="s">
        <v>449</v>
      </c>
      <c r="C6" t="str">
        <f>_xlfn.TEXTAFTER(UsersLocTbl[[#This Row],[User principal name]],"@")</f>
        <v>monbat.com</v>
      </c>
      <c r="D6" t="s">
        <v>450</v>
      </c>
      <c r="E6" t="s">
        <v>451</v>
      </c>
      <c r="F6" s="1">
        <v>44204.441250000003</v>
      </c>
      <c r="G6" t="s">
        <v>452</v>
      </c>
      <c r="H6" t="s">
        <v>33</v>
      </c>
      <c r="I6" t="s">
        <v>24</v>
      </c>
      <c r="J6" t="s">
        <v>34</v>
      </c>
      <c r="K6" t="s">
        <v>24</v>
      </c>
      <c r="L6" t="s">
        <v>25</v>
      </c>
      <c r="M6" t="b">
        <v>0</v>
      </c>
      <c r="N6" t="s">
        <v>453</v>
      </c>
      <c r="O6" t="b">
        <v>1</v>
      </c>
      <c r="P6" s="1">
        <v>45617.402048611111</v>
      </c>
      <c r="Q6" t="s">
        <v>454</v>
      </c>
      <c r="R6" t="s">
        <v>24</v>
      </c>
      <c r="S6" t="s">
        <v>24</v>
      </c>
      <c r="T6" t="s">
        <v>455</v>
      </c>
      <c r="U6" t="str">
        <f>LOWER(UsersLocTbl[[#This Row],[User principal name]])</f>
        <v>wassim.takrouni@monbat.com</v>
      </c>
      <c r="V6" s="31"/>
    </row>
    <row r="7" spans="1:22" x14ac:dyDescent="0.2">
      <c r="A7" t="s">
        <v>233</v>
      </c>
      <c r="B7" t="s">
        <v>234</v>
      </c>
      <c r="C7" t="str">
        <f>_xlfn.TEXTAFTER(UsersLocTbl[[#This Row],[User principal name]],"@")</f>
        <v>monbat.com</v>
      </c>
      <c r="D7" t="s">
        <v>235</v>
      </c>
      <c r="E7" t="s">
        <v>236</v>
      </c>
      <c r="F7" s="1">
        <v>44204.443402777775</v>
      </c>
      <c r="G7" t="s">
        <v>237</v>
      </c>
      <c r="H7" t="s">
        <v>33</v>
      </c>
      <c r="I7" t="s">
        <v>24</v>
      </c>
      <c r="J7" t="s">
        <v>34</v>
      </c>
      <c r="K7" t="s">
        <v>24</v>
      </c>
      <c r="L7" t="s">
        <v>25</v>
      </c>
      <c r="M7" t="b">
        <v>0</v>
      </c>
      <c r="N7" t="s">
        <v>26</v>
      </c>
      <c r="O7" t="b">
        <v>1</v>
      </c>
      <c r="P7" s="1">
        <v>45278.526932870373</v>
      </c>
      <c r="Q7" t="s">
        <v>238</v>
      </c>
      <c r="R7" t="s">
        <v>24</v>
      </c>
      <c r="S7" t="s">
        <v>24</v>
      </c>
      <c r="T7" t="s">
        <v>239</v>
      </c>
      <c r="U7" t="str">
        <f>LOWER(UsersLocTbl[[#This Row],[User principal name]])</f>
        <v>imen.cherif@monbat.com</v>
      </c>
      <c r="V7" s="31"/>
    </row>
    <row r="8" spans="1:22" s="25" customFormat="1" x14ac:dyDescent="0.2">
      <c r="A8" s="25" t="s">
        <v>240</v>
      </c>
      <c r="B8" s="25" t="s">
        <v>241</v>
      </c>
      <c r="C8" s="25" t="str">
        <f>_xlfn.TEXTAFTER(UsersLocTbl[[#This Row],[User principal name]],"@")</f>
        <v>monbat.com</v>
      </c>
      <c r="D8" s="25" t="s">
        <v>235</v>
      </c>
      <c r="E8" s="25" t="s">
        <v>242</v>
      </c>
      <c r="F8" s="26">
        <v>44204.445011574076</v>
      </c>
      <c r="G8" s="25" t="s">
        <v>666</v>
      </c>
      <c r="H8" s="25" t="s">
        <v>59</v>
      </c>
      <c r="I8" s="25" t="s">
        <v>24</v>
      </c>
      <c r="J8" s="25" t="s">
        <v>34</v>
      </c>
      <c r="K8" s="25" t="s">
        <v>24</v>
      </c>
      <c r="L8" s="25" t="s">
        <v>25</v>
      </c>
      <c r="M8" s="25" t="b">
        <v>0</v>
      </c>
      <c r="N8" s="25" t="s">
        <v>243</v>
      </c>
      <c r="O8" s="25" t="b">
        <v>1</v>
      </c>
      <c r="P8" s="26">
        <v>44250.652615740742</v>
      </c>
      <c r="Q8" s="25" t="s">
        <v>244</v>
      </c>
      <c r="R8" s="25" t="s">
        <v>24</v>
      </c>
      <c r="S8" s="25" t="s">
        <v>24</v>
      </c>
      <c r="T8" s="25" t="s">
        <v>245</v>
      </c>
      <c r="U8" s="25" t="str">
        <f>LOWER(UsersLocTbl[[#This Row],[User principal name]])</f>
        <v>imen.gatri@monbat.com</v>
      </c>
      <c r="V8" t="s">
        <v>673</v>
      </c>
    </row>
    <row r="9" spans="1:22" s="25" customFormat="1" x14ac:dyDescent="0.2">
      <c r="A9" s="25" t="s">
        <v>442</v>
      </c>
      <c r="B9" s="25" t="s">
        <v>443</v>
      </c>
      <c r="C9" s="25" t="str">
        <f>_xlfn.TEXTAFTER(UsersLocTbl[[#This Row],[User principal name]],"@")</f>
        <v>monbat.com</v>
      </c>
      <c r="D9" s="25" t="s">
        <v>444</v>
      </c>
      <c r="E9" s="25" t="s">
        <v>445</v>
      </c>
      <c r="F9" s="26">
        <v>44204.446481481478</v>
      </c>
      <c r="G9" s="25" t="s">
        <v>446</v>
      </c>
      <c r="H9" s="25" t="s">
        <v>58</v>
      </c>
      <c r="I9" s="25" t="s">
        <v>24</v>
      </c>
      <c r="J9" s="25" t="s">
        <v>34</v>
      </c>
      <c r="K9" s="25" t="s">
        <v>24</v>
      </c>
      <c r="L9" s="25" t="s">
        <v>25</v>
      </c>
      <c r="M9" s="25" t="b">
        <v>0</v>
      </c>
      <c r="N9" s="25" t="s">
        <v>243</v>
      </c>
      <c r="O9" s="25" t="b">
        <v>1</v>
      </c>
      <c r="P9" s="26">
        <v>44204.446469907409</v>
      </c>
      <c r="Q9" s="25" t="s">
        <v>24</v>
      </c>
      <c r="R9" s="25" t="s">
        <v>24</v>
      </c>
      <c r="S9" s="25" t="s">
        <v>24</v>
      </c>
      <c r="T9" s="25" t="s">
        <v>447</v>
      </c>
      <c r="U9" s="25" t="str">
        <f>LOWER(UsersLocTbl[[#This Row],[User principal name]])</f>
        <v>walid.rhimi@monbat.com</v>
      </c>
      <c r="V9" t="s">
        <v>673</v>
      </c>
    </row>
    <row r="10" spans="1:22" x14ac:dyDescent="0.2">
      <c r="A10" t="s">
        <v>435</v>
      </c>
      <c r="B10" t="s">
        <v>436</v>
      </c>
      <c r="C10" t="str">
        <f>_xlfn.TEXTAFTER(UsersLocTbl[[#This Row],[User principal name]],"@")</f>
        <v>monbat.com</v>
      </c>
      <c r="D10" t="s">
        <v>437</v>
      </c>
      <c r="E10" t="s">
        <v>438</v>
      </c>
      <c r="F10" s="1">
        <v>44204.453449074077</v>
      </c>
      <c r="G10" t="s">
        <v>439</v>
      </c>
      <c r="H10" t="s">
        <v>33</v>
      </c>
      <c r="I10" t="s">
        <v>24</v>
      </c>
      <c r="J10" t="s">
        <v>34</v>
      </c>
      <c r="K10" t="s">
        <v>24</v>
      </c>
      <c r="L10" t="s">
        <v>25</v>
      </c>
      <c r="M10" t="b">
        <v>0</v>
      </c>
      <c r="N10" t="s">
        <v>88</v>
      </c>
      <c r="O10" t="b">
        <v>1</v>
      </c>
      <c r="P10" s="1">
        <v>44305.573449074072</v>
      </c>
      <c r="Q10" t="s">
        <v>440</v>
      </c>
      <c r="R10" t="s">
        <v>24</v>
      </c>
      <c r="S10" t="s">
        <v>24</v>
      </c>
      <c r="T10" t="s">
        <v>441</v>
      </c>
      <c r="U10" t="str">
        <f>LOWER(UsersLocTbl[[#This Row],[User principal name]])</f>
        <v>wafa.ameur@monbat.com</v>
      </c>
      <c r="V10" s="31"/>
    </row>
    <row r="11" spans="1:22" x14ac:dyDescent="0.2">
      <c r="A11" t="s">
        <v>317</v>
      </c>
      <c r="B11" t="s">
        <v>318</v>
      </c>
      <c r="C11" t="str">
        <f>_xlfn.TEXTAFTER(UsersLocTbl[[#This Row],[User principal name]],"@")</f>
        <v>monbat.com</v>
      </c>
      <c r="D11" t="s">
        <v>300</v>
      </c>
      <c r="E11" t="s">
        <v>319</v>
      </c>
      <c r="F11" s="1">
        <v>44204.455752314818</v>
      </c>
      <c r="G11" t="s">
        <v>320</v>
      </c>
      <c r="H11" t="s">
        <v>59</v>
      </c>
      <c r="I11" t="s">
        <v>24</v>
      </c>
      <c r="J11" t="s">
        <v>34</v>
      </c>
      <c r="K11" t="s">
        <v>24</v>
      </c>
      <c r="L11" t="s">
        <v>25</v>
      </c>
      <c r="M11" t="b">
        <v>0</v>
      </c>
      <c r="N11" t="s">
        <v>321</v>
      </c>
      <c r="O11" t="b">
        <v>1</v>
      </c>
      <c r="P11" s="1">
        <v>44253.439074074071</v>
      </c>
      <c r="Q11" t="s">
        <v>322</v>
      </c>
      <c r="R11" t="s">
        <v>24</v>
      </c>
      <c r="S11" t="s">
        <v>323</v>
      </c>
      <c r="T11" t="s">
        <v>324</v>
      </c>
      <c r="U11" t="str">
        <f>LOWER(UsersLocTbl[[#This Row],[User principal name]])</f>
        <v>mohamed.rtima@monbat.com</v>
      </c>
      <c r="V11" s="31"/>
    </row>
    <row r="12" spans="1:22" x14ac:dyDescent="0.2">
      <c r="A12" t="s">
        <v>261</v>
      </c>
      <c r="B12" t="s">
        <v>262</v>
      </c>
      <c r="C12" t="str">
        <f>_xlfn.TEXTAFTER(UsersLocTbl[[#This Row],[User principal name]],"@")</f>
        <v>monbat.com</v>
      </c>
      <c r="D12" t="s">
        <v>263</v>
      </c>
      <c r="E12" t="s">
        <v>264</v>
      </c>
      <c r="F12" s="1">
        <v>44246.643368055556</v>
      </c>
      <c r="G12" t="s">
        <v>265</v>
      </c>
      <c r="H12" t="s">
        <v>266</v>
      </c>
      <c r="I12" t="s">
        <v>24</v>
      </c>
      <c r="J12" t="s">
        <v>34</v>
      </c>
      <c r="K12" t="s">
        <v>24</v>
      </c>
      <c r="L12" t="s">
        <v>25</v>
      </c>
      <c r="M12" t="b">
        <v>0</v>
      </c>
      <c r="N12" t="s">
        <v>26</v>
      </c>
      <c r="O12" t="b">
        <v>1</v>
      </c>
      <c r="P12" s="1">
        <v>44252.62972222222</v>
      </c>
      <c r="Q12" t="s">
        <v>267</v>
      </c>
      <c r="R12" t="s">
        <v>24</v>
      </c>
      <c r="S12" t="s">
        <v>24</v>
      </c>
      <c r="T12" t="s">
        <v>268</v>
      </c>
      <c r="U12" t="str">
        <f>LOWER(UsersLocTbl[[#This Row],[User principal name]])</f>
        <v>kamel.jhinaoui@monbat.com</v>
      </c>
      <c r="V12" s="31"/>
    </row>
    <row r="13" spans="1:22" s="25" customFormat="1" x14ac:dyDescent="0.2">
      <c r="A13" s="25" t="s">
        <v>353</v>
      </c>
      <c r="B13" s="25" t="s">
        <v>354</v>
      </c>
      <c r="C13" s="25" t="str">
        <f>_xlfn.TEXTAFTER(UsersLocTbl[[#This Row],[User principal name]],"@")</f>
        <v>monbat.com</v>
      </c>
      <c r="D13" s="25" t="s">
        <v>355</v>
      </c>
      <c r="E13" s="25" t="s">
        <v>356</v>
      </c>
      <c r="F13" s="26">
        <v>44246.646354166667</v>
      </c>
      <c r="G13" s="25" t="s">
        <v>357</v>
      </c>
      <c r="H13" s="25" t="s">
        <v>33</v>
      </c>
      <c r="I13" s="25" t="s">
        <v>24</v>
      </c>
      <c r="J13" s="25" t="s">
        <v>34</v>
      </c>
      <c r="K13" s="25" t="s">
        <v>24</v>
      </c>
      <c r="L13" s="25" t="s">
        <v>25</v>
      </c>
      <c r="M13" s="25" t="b">
        <v>0</v>
      </c>
      <c r="N13" s="25" t="s">
        <v>35</v>
      </c>
      <c r="O13" s="25" t="b">
        <v>1</v>
      </c>
      <c r="P13" s="26">
        <v>44253.509212962963</v>
      </c>
      <c r="Q13" s="25" t="s">
        <v>358</v>
      </c>
      <c r="R13" s="25" t="s">
        <v>24</v>
      </c>
      <c r="S13" s="25" t="s">
        <v>24</v>
      </c>
      <c r="T13" s="25" t="s">
        <v>359</v>
      </c>
      <c r="U13" s="25" t="str">
        <f>LOWER(UsersLocTbl[[#This Row],[User principal name]])</f>
        <v>naim.benmbarek@monbat.com</v>
      </c>
      <c r="V13" t="s">
        <v>673</v>
      </c>
    </row>
    <row r="14" spans="1:22" s="25" customFormat="1" x14ac:dyDescent="0.2">
      <c r="A14" s="25" t="s">
        <v>311</v>
      </c>
      <c r="B14" s="25" t="s">
        <v>312</v>
      </c>
      <c r="C14" s="25" t="str">
        <f>_xlfn.TEXTAFTER(UsersLocTbl[[#This Row],[User principal name]],"@")</f>
        <v>monbat.com</v>
      </c>
      <c r="D14" s="25" t="s">
        <v>300</v>
      </c>
      <c r="E14" s="25" t="s">
        <v>313</v>
      </c>
      <c r="F14" s="26">
        <v>44246.652696759258</v>
      </c>
      <c r="G14" s="25" t="s">
        <v>667</v>
      </c>
      <c r="H14" s="25" t="s">
        <v>59</v>
      </c>
      <c r="I14" s="25" t="s">
        <v>24</v>
      </c>
      <c r="J14" s="25" t="s">
        <v>34</v>
      </c>
      <c r="K14" s="25" t="s">
        <v>24</v>
      </c>
      <c r="L14" s="25" t="s">
        <v>25</v>
      </c>
      <c r="M14" s="25" t="b">
        <v>0</v>
      </c>
      <c r="N14" s="25" t="s">
        <v>26</v>
      </c>
      <c r="O14" s="25" t="b">
        <v>1</v>
      </c>
      <c r="P14" s="26">
        <v>45464.536956018521</v>
      </c>
      <c r="Q14" s="25" t="s">
        <v>315</v>
      </c>
      <c r="R14" s="25" t="s">
        <v>24</v>
      </c>
      <c r="S14" s="25" t="s">
        <v>24</v>
      </c>
      <c r="T14" s="25" t="s">
        <v>316</v>
      </c>
      <c r="U14" s="25" t="str">
        <f>LOWER(UsersLocTbl[[#This Row],[User principal name]])</f>
        <v>mohamed.limaeim@monbat.com</v>
      </c>
      <c r="V14" t="s">
        <v>673</v>
      </c>
    </row>
    <row r="15" spans="1:22" s="25" customFormat="1" x14ac:dyDescent="0.2">
      <c r="A15" s="25" t="s">
        <v>660</v>
      </c>
      <c r="B15" s="25" t="s">
        <v>403</v>
      </c>
      <c r="C15" s="25" t="str">
        <f>_xlfn.TEXTAFTER(UsersLocTbl[[#This Row],[User principal name]],"@")</f>
        <v>monbat.com</v>
      </c>
      <c r="D15" s="25" t="s">
        <v>404</v>
      </c>
      <c r="E15" s="25" t="s">
        <v>125</v>
      </c>
      <c r="F15" s="26">
        <v>44246.657569444447</v>
      </c>
      <c r="G15" s="25" t="s">
        <v>406</v>
      </c>
      <c r="H15" s="25" t="s">
        <v>266</v>
      </c>
      <c r="I15" s="25" t="s">
        <v>24</v>
      </c>
      <c r="J15" s="25" t="s">
        <v>34</v>
      </c>
      <c r="K15" s="25" t="s">
        <v>24</v>
      </c>
      <c r="L15" s="25" t="s">
        <v>25</v>
      </c>
      <c r="M15" s="25" t="b">
        <v>0</v>
      </c>
      <c r="N15" s="25" t="s">
        <v>35</v>
      </c>
      <c r="O15" s="25" t="b">
        <v>1</v>
      </c>
      <c r="P15" s="26">
        <v>44252.53665509259</v>
      </c>
      <c r="Q15" s="25" t="s">
        <v>407</v>
      </c>
      <c r="R15" s="25" t="s">
        <v>24</v>
      </c>
      <c r="S15" s="25" t="s">
        <v>24</v>
      </c>
      <c r="T15" s="25" t="s">
        <v>408</v>
      </c>
      <c r="U15" s="25" t="str">
        <f>LOWER(UsersLocTbl[[#This Row],[User principal name]])</f>
        <v>said.tarchoun@monbat.com</v>
      </c>
      <c r="V15" t="s">
        <v>673</v>
      </c>
    </row>
    <row r="16" spans="1:22" s="25" customFormat="1" x14ac:dyDescent="0.2">
      <c r="A16" s="25" t="s">
        <v>163</v>
      </c>
      <c r="B16" s="25" t="s">
        <v>164</v>
      </c>
      <c r="C16" s="25" t="str">
        <f>_xlfn.TEXTAFTER(UsersLocTbl[[#This Row],[User principal name]],"@")</f>
        <v>monbat.com</v>
      </c>
      <c r="D16" s="25" t="s">
        <v>165</v>
      </c>
      <c r="E16" s="25" t="s">
        <v>166</v>
      </c>
      <c r="F16" s="26">
        <v>44503.597210648149</v>
      </c>
      <c r="G16" s="25" t="s">
        <v>665</v>
      </c>
      <c r="H16" s="25" t="s">
        <v>59</v>
      </c>
      <c r="I16" s="25" t="s">
        <v>24</v>
      </c>
      <c r="J16" s="25" t="s">
        <v>34</v>
      </c>
      <c r="K16" s="25" t="s">
        <v>24</v>
      </c>
      <c r="L16" s="25" t="s">
        <v>25</v>
      </c>
      <c r="M16" s="25" t="b">
        <v>0</v>
      </c>
      <c r="N16" s="25" t="s">
        <v>26</v>
      </c>
      <c r="O16" s="25" t="b">
        <v>1</v>
      </c>
      <c r="P16" s="26">
        <v>45346.052407407406</v>
      </c>
      <c r="Q16" s="25" t="s">
        <v>168</v>
      </c>
      <c r="R16" s="25" t="s">
        <v>24</v>
      </c>
      <c r="S16" s="25" t="s">
        <v>24</v>
      </c>
      <c r="T16" s="25" t="s">
        <v>169</v>
      </c>
      <c r="U16" s="25" t="str">
        <f>LOWER(UsersLocTbl[[#This Row],[User principal name]])</f>
        <v>feriel.bensafta@monbat.com</v>
      </c>
      <c r="V16" t="s">
        <v>673</v>
      </c>
    </row>
    <row r="17" spans="1:22" s="25" customFormat="1" x14ac:dyDescent="0.2">
      <c r="A17" s="25" t="s">
        <v>275</v>
      </c>
      <c r="B17" s="25" t="s">
        <v>276</v>
      </c>
      <c r="C17" s="25" t="str">
        <f>_xlfn.TEXTAFTER(UsersLocTbl[[#This Row],[User principal name]],"@")</f>
        <v>monbat.com</v>
      </c>
      <c r="D17" s="25" t="s">
        <v>277</v>
      </c>
      <c r="E17" s="25" t="s">
        <v>278</v>
      </c>
      <c r="F17" s="26">
        <v>44650.64671296296</v>
      </c>
      <c r="G17" s="25" t="s">
        <v>279</v>
      </c>
      <c r="H17" s="25" t="s">
        <v>59</v>
      </c>
      <c r="I17" s="25" t="s">
        <v>24</v>
      </c>
      <c r="J17" s="25" t="s">
        <v>34</v>
      </c>
      <c r="K17" s="25" t="s">
        <v>24</v>
      </c>
      <c r="L17" s="25" t="s">
        <v>25</v>
      </c>
      <c r="M17" s="25" t="b">
        <v>0</v>
      </c>
      <c r="N17" s="25" t="s">
        <v>280</v>
      </c>
      <c r="O17" s="25" t="b">
        <v>1</v>
      </c>
      <c r="P17" s="26">
        <v>44840.534872685188</v>
      </c>
      <c r="Q17" s="25" t="s">
        <v>281</v>
      </c>
      <c r="R17" s="25" t="s">
        <v>24</v>
      </c>
      <c r="S17" s="25" t="s">
        <v>24</v>
      </c>
      <c r="T17" s="25" t="s">
        <v>282</v>
      </c>
      <c r="U17" s="25" t="str">
        <f>LOWER(UsersLocTbl[[#This Row],[User principal name]])</f>
        <v>lynda.abbes@monbat.com</v>
      </c>
      <c r="V17" t="s">
        <v>673</v>
      </c>
    </row>
    <row r="18" spans="1:22" s="25" customFormat="1" x14ac:dyDescent="0.2">
      <c r="A18" s="25" t="s">
        <v>293</v>
      </c>
      <c r="B18" s="25" t="s">
        <v>294</v>
      </c>
      <c r="C18" s="25" t="str">
        <f>_xlfn.TEXTAFTER(UsersLocTbl[[#This Row],[User principal name]],"@")</f>
        <v>monbat.com</v>
      </c>
      <c r="D18" s="25" t="s">
        <v>295</v>
      </c>
      <c r="E18" s="25" t="s">
        <v>296</v>
      </c>
      <c r="F18" s="26">
        <v>44650.649837962963</v>
      </c>
      <c r="G18" s="25" t="s">
        <v>24</v>
      </c>
      <c r="H18" s="25" t="s">
        <v>24</v>
      </c>
      <c r="I18" s="25" t="s">
        <v>24</v>
      </c>
      <c r="J18" s="25" t="s">
        <v>24</v>
      </c>
      <c r="K18" s="25" t="s">
        <v>24</v>
      </c>
      <c r="L18" s="25" t="s">
        <v>25</v>
      </c>
      <c r="M18" s="25" t="b">
        <v>0</v>
      </c>
      <c r="N18" s="25" t="s">
        <v>35</v>
      </c>
      <c r="O18" s="25" t="b">
        <v>1</v>
      </c>
      <c r="P18" s="26">
        <v>44650.649837962963</v>
      </c>
      <c r="Q18" s="25" t="s">
        <v>24</v>
      </c>
      <c r="R18" s="25" t="s">
        <v>24</v>
      </c>
      <c r="S18" s="25" t="s">
        <v>24</v>
      </c>
      <c r="T18" s="25" t="s">
        <v>297</v>
      </c>
      <c r="U18" s="25" t="str">
        <f>LOWER(UsersLocTbl[[#This Row],[User principal name]])</f>
        <v>moetez.bakkari@monbat.com</v>
      </c>
      <c r="V18" t="s">
        <v>673</v>
      </c>
    </row>
    <row r="19" spans="1:22" s="29" customFormat="1" hidden="1" x14ac:dyDescent="0.2">
      <c r="A19" s="29" t="s">
        <v>141</v>
      </c>
      <c r="B19" s="29" t="s">
        <v>142</v>
      </c>
      <c r="C19" s="29" t="str">
        <f>_xlfn.TEXTAFTER(UsersLocTbl[[#This Row],[User principal name]],"@")</f>
        <v>art-monbat.com</v>
      </c>
      <c r="D19" s="29" t="s">
        <v>143</v>
      </c>
      <c r="E19" s="29" t="s">
        <v>144</v>
      </c>
      <c r="F19" s="30">
        <v>44700.519537037035</v>
      </c>
      <c r="G19" s="29" t="s">
        <v>24</v>
      </c>
      <c r="H19" s="29" t="s">
        <v>24</v>
      </c>
      <c r="I19" s="29" t="s">
        <v>24</v>
      </c>
      <c r="J19" s="29" t="s">
        <v>24</v>
      </c>
      <c r="K19" s="29" t="s">
        <v>24</v>
      </c>
      <c r="L19" s="29" t="s">
        <v>25</v>
      </c>
      <c r="M19" s="29" t="b">
        <v>0</v>
      </c>
      <c r="N19" s="29" t="s">
        <v>26</v>
      </c>
      <c r="O19" s="29" t="b">
        <v>1</v>
      </c>
      <c r="P19" s="30">
        <v>44747.578217592592</v>
      </c>
      <c r="Q19" s="29" t="s">
        <v>24</v>
      </c>
      <c r="R19" s="29" t="s">
        <v>24</v>
      </c>
      <c r="S19" s="29" t="s">
        <v>24</v>
      </c>
      <c r="T19" s="29" t="s">
        <v>145</v>
      </c>
      <c r="U19" s="29" t="str">
        <f>LOWER(UsersLocTbl[[#This Row],[User principal name]])</f>
        <v>productionarea@art-monbat.com</v>
      </c>
      <c r="V19" s="32" t="s">
        <v>671</v>
      </c>
    </row>
    <row r="20" spans="1:22" x14ac:dyDescent="0.2">
      <c r="A20" t="s">
        <v>129</v>
      </c>
      <c r="B20" t="s">
        <v>130</v>
      </c>
      <c r="C20" t="str">
        <f>_xlfn.TEXTAFTER(UsersLocTbl[[#This Row],[User principal name]],"@")</f>
        <v>monbat.com</v>
      </c>
      <c r="D20" t="s">
        <v>131</v>
      </c>
      <c r="E20" t="s">
        <v>132</v>
      </c>
      <c r="F20" s="1">
        <v>44720.638148148151</v>
      </c>
      <c r="G20" t="s">
        <v>133</v>
      </c>
      <c r="H20" t="s">
        <v>59</v>
      </c>
      <c r="I20" t="s">
        <v>24</v>
      </c>
      <c r="J20" t="s">
        <v>34</v>
      </c>
      <c r="K20" t="s">
        <v>24</v>
      </c>
      <c r="L20" t="s">
        <v>25</v>
      </c>
      <c r="M20" t="b">
        <v>0</v>
      </c>
      <c r="N20" t="s">
        <v>26</v>
      </c>
      <c r="O20" t="b">
        <v>1</v>
      </c>
      <c r="P20" s="1">
        <v>44720.684594907405</v>
      </c>
      <c r="Q20" t="s">
        <v>134</v>
      </c>
      <c r="R20" t="s">
        <v>24</v>
      </c>
      <c r="S20" t="s">
        <v>24</v>
      </c>
      <c r="T20" t="s">
        <v>135</v>
      </c>
      <c r="U20" t="str">
        <f>LOWER(UsersLocTbl[[#This Row],[User principal name]])</f>
        <v>bassem.ghnimi@monbat.com</v>
      </c>
      <c r="V20" s="31"/>
    </row>
    <row r="21" spans="1:22" x14ac:dyDescent="0.2">
      <c r="A21" t="s">
        <v>456</v>
      </c>
      <c r="B21" t="s">
        <v>457</v>
      </c>
      <c r="C21" t="str">
        <f>_xlfn.TEXTAFTER(UsersLocTbl[[#This Row],[User principal name]],"@")</f>
        <v>monbat.com</v>
      </c>
      <c r="D21" t="s">
        <v>458</v>
      </c>
      <c r="E21" t="s">
        <v>459</v>
      </c>
      <c r="F21" s="1">
        <v>44720.643865740742</v>
      </c>
      <c r="G21" t="s">
        <v>460</v>
      </c>
      <c r="H21" t="s">
        <v>24</v>
      </c>
      <c r="I21" t="s">
        <v>24</v>
      </c>
      <c r="J21" t="s">
        <v>34</v>
      </c>
      <c r="K21" t="s">
        <v>24</v>
      </c>
      <c r="L21" t="s">
        <v>25</v>
      </c>
      <c r="M21" t="b">
        <v>0</v>
      </c>
      <c r="N21" t="s">
        <v>202</v>
      </c>
      <c r="O21" t="b">
        <v>1</v>
      </c>
      <c r="P21" s="1">
        <v>46136.670370370368</v>
      </c>
      <c r="Q21" t="s">
        <v>461</v>
      </c>
      <c r="R21" t="s">
        <v>24</v>
      </c>
      <c r="S21" t="s">
        <v>24</v>
      </c>
      <c r="T21" t="s">
        <v>462</v>
      </c>
      <c r="U21" t="str">
        <f>LOWER(UsersLocTbl[[#This Row],[User principal name]])</f>
        <v>yassine.benmoussa@monbat.com</v>
      </c>
      <c r="V21" s="31"/>
    </row>
    <row r="22" spans="1:22" x14ac:dyDescent="0.2">
      <c r="A22" t="s">
        <v>307</v>
      </c>
      <c r="B22" t="s">
        <v>308</v>
      </c>
      <c r="C22" t="str">
        <f>_xlfn.TEXTAFTER(UsersLocTbl[[#This Row],[User principal name]],"@")</f>
        <v>monbat.com</v>
      </c>
      <c r="D22" t="s">
        <v>300</v>
      </c>
      <c r="E22" t="s">
        <v>309</v>
      </c>
      <c r="F22" s="1">
        <v>44726.598645833335</v>
      </c>
      <c r="G22" t="s">
        <v>32</v>
      </c>
      <c r="H22" t="s">
        <v>59</v>
      </c>
      <c r="I22" t="s">
        <v>24</v>
      </c>
      <c r="J22" t="s">
        <v>34</v>
      </c>
      <c r="K22" t="s">
        <v>24</v>
      </c>
      <c r="L22" t="s">
        <v>25</v>
      </c>
      <c r="M22" t="b">
        <v>0</v>
      </c>
      <c r="N22" t="s">
        <v>26</v>
      </c>
      <c r="O22" t="b">
        <v>1</v>
      </c>
      <c r="P22" s="1">
        <v>45324.398784722223</v>
      </c>
      <c r="Q22" s="2" t="s">
        <v>670</v>
      </c>
      <c r="R22" t="s">
        <v>24</v>
      </c>
      <c r="S22" t="s">
        <v>24</v>
      </c>
      <c r="T22" t="s">
        <v>310</v>
      </c>
      <c r="U22" t="str">
        <f>LOWER(UsersLocTbl[[#This Row],[User principal name]])</f>
        <v>mohamed.benmabrouk@monbat.com</v>
      </c>
      <c r="V22" s="31"/>
    </row>
    <row r="23" spans="1:22" x14ac:dyDescent="0.2">
      <c r="A23" t="s">
        <v>28</v>
      </c>
      <c r="B23" t="s">
        <v>29</v>
      </c>
      <c r="C23" t="str">
        <f>_xlfn.TEXTAFTER(UsersLocTbl[[#This Row],[User principal name]],"@")</f>
        <v>monbat.com</v>
      </c>
      <c r="D23" t="s">
        <v>30</v>
      </c>
      <c r="E23" t="s">
        <v>31</v>
      </c>
      <c r="F23" s="1">
        <v>44726.600474537037</v>
      </c>
      <c r="G23" t="s">
        <v>32</v>
      </c>
      <c r="H23" t="s">
        <v>33</v>
      </c>
      <c r="I23" t="s">
        <v>24</v>
      </c>
      <c r="J23" t="s">
        <v>34</v>
      </c>
      <c r="K23" t="s">
        <v>24</v>
      </c>
      <c r="L23" t="s">
        <v>25</v>
      </c>
      <c r="M23" t="b">
        <v>0</v>
      </c>
      <c r="N23" t="s">
        <v>35</v>
      </c>
      <c r="O23" t="b">
        <v>1</v>
      </c>
      <c r="P23" s="1">
        <v>44727.523344907408</v>
      </c>
      <c r="Q23" t="s">
        <v>36</v>
      </c>
      <c r="R23" t="s">
        <v>24</v>
      </c>
      <c r="S23" t="s">
        <v>24</v>
      </c>
      <c r="T23" t="s">
        <v>37</v>
      </c>
      <c r="U23" t="str">
        <f>LOWER(UsersLocTbl[[#This Row],[User principal name]])</f>
        <v>abdelaziz.harrabi@monbat.com</v>
      </c>
      <c r="V23" s="31"/>
    </row>
    <row r="24" spans="1:22" x14ac:dyDescent="0.2">
      <c r="A24" t="s">
        <v>197</v>
      </c>
      <c r="B24" t="s">
        <v>198</v>
      </c>
      <c r="C24" t="str">
        <f>_xlfn.TEXTAFTER(UsersLocTbl[[#This Row],[User principal name]],"@")</f>
        <v>monbat.com</v>
      </c>
      <c r="D24" t="s">
        <v>199</v>
      </c>
      <c r="E24" t="s">
        <v>200</v>
      </c>
      <c r="F24" s="1">
        <v>44726.602569444447</v>
      </c>
      <c r="G24" t="s">
        <v>201</v>
      </c>
      <c r="H24" t="s">
        <v>59</v>
      </c>
      <c r="I24" t="s">
        <v>24</v>
      </c>
      <c r="J24" t="s">
        <v>34</v>
      </c>
      <c r="K24" t="s">
        <v>24</v>
      </c>
      <c r="L24" t="s">
        <v>25</v>
      </c>
      <c r="M24" t="b">
        <v>0</v>
      </c>
      <c r="N24" t="s">
        <v>202</v>
      </c>
      <c r="O24" t="b">
        <v>1</v>
      </c>
      <c r="P24" s="1">
        <v>44727.486701388887</v>
      </c>
      <c r="Q24" t="s">
        <v>203</v>
      </c>
      <c r="R24" t="s">
        <v>24</v>
      </c>
      <c r="S24" t="s">
        <v>24</v>
      </c>
      <c r="T24" t="s">
        <v>204</v>
      </c>
      <c r="U24" t="str">
        <f>LOWER(UsersLocTbl[[#This Row],[User principal name]])</f>
        <v>hassen.abbassi@monbat.com</v>
      </c>
      <c r="V24" s="31"/>
    </row>
    <row r="25" spans="1:22" x14ac:dyDescent="0.2">
      <c r="A25" t="s">
        <v>216</v>
      </c>
      <c r="B25" t="s">
        <v>217</v>
      </c>
      <c r="C25" t="str">
        <f>_xlfn.TEXTAFTER(UsersLocTbl[[#This Row],[User principal name]],"@")</f>
        <v>monbat.com</v>
      </c>
      <c r="D25" t="s">
        <v>218</v>
      </c>
      <c r="E25" t="s">
        <v>219</v>
      </c>
      <c r="F25" s="1">
        <v>44726.604224537034</v>
      </c>
      <c r="G25" t="s">
        <v>220</v>
      </c>
      <c r="H25" t="s">
        <v>59</v>
      </c>
      <c r="I25" t="s">
        <v>24</v>
      </c>
      <c r="J25" t="s">
        <v>34</v>
      </c>
      <c r="K25" t="s">
        <v>24</v>
      </c>
      <c r="L25" t="s">
        <v>25</v>
      </c>
      <c r="M25" t="b">
        <v>0</v>
      </c>
      <c r="N25" t="s">
        <v>26</v>
      </c>
      <c r="O25" t="b">
        <v>1</v>
      </c>
      <c r="P25" s="1">
        <v>44727.714918981481</v>
      </c>
      <c r="Q25" t="s">
        <v>221</v>
      </c>
      <c r="R25" t="s">
        <v>24</v>
      </c>
      <c r="S25" t="s">
        <v>24</v>
      </c>
      <c r="T25" t="s">
        <v>222</v>
      </c>
      <c r="U25" t="str">
        <f>LOWER(UsersLocTbl[[#This Row],[User principal name]])</f>
        <v>heni.akaichi@monbat.com</v>
      </c>
      <c r="V25" s="31"/>
    </row>
    <row r="26" spans="1:22" x14ac:dyDescent="0.2">
      <c r="A26" t="s">
        <v>176</v>
      </c>
      <c r="B26" t="s">
        <v>177</v>
      </c>
      <c r="C26" t="str">
        <f>_xlfn.TEXTAFTER(UsersLocTbl[[#This Row],[User principal name]],"@")</f>
        <v>monbat.com</v>
      </c>
      <c r="D26" t="s">
        <v>172</v>
      </c>
      <c r="E26" t="s">
        <v>178</v>
      </c>
      <c r="F26" s="1">
        <v>44734.667071759257</v>
      </c>
      <c r="G26" t="s">
        <v>120</v>
      </c>
      <c r="H26" t="s">
        <v>59</v>
      </c>
      <c r="I26" t="s">
        <v>24</v>
      </c>
      <c r="J26" t="s">
        <v>34</v>
      </c>
      <c r="K26" t="s">
        <v>24</v>
      </c>
      <c r="L26" t="s">
        <v>25</v>
      </c>
      <c r="M26" t="b">
        <v>0</v>
      </c>
      <c r="N26" t="s">
        <v>26</v>
      </c>
      <c r="O26" t="b">
        <v>1</v>
      </c>
      <c r="P26" s="1">
        <v>44736.610729166663</v>
      </c>
      <c r="Q26" t="s">
        <v>179</v>
      </c>
      <c r="R26" t="s">
        <v>24</v>
      </c>
      <c r="S26" t="s">
        <v>24</v>
      </c>
      <c r="T26" t="s">
        <v>180</v>
      </c>
      <c r="U26" t="str">
        <f>LOWER(UsersLocTbl[[#This Row],[User principal name]])</f>
        <v>hamdi.saidi@monbat.com</v>
      </c>
      <c r="V26" s="31"/>
    </row>
    <row r="27" spans="1:22" hidden="1" x14ac:dyDescent="0.2">
      <c r="A27" t="s">
        <v>325</v>
      </c>
      <c r="B27" t="s">
        <v>326</v>
      </c>
      <c r="C27" t="str">
        <f>_xlfn.TEXTAFTER(UsersLocTbl[[#This Row],[User principal name]],"@")</f>
        <v>monbatrecycling.com</v>
      </c>
      <c r="D27" t="s">
        <v>327</v>
      </c>
      <c r="E27" t="s">
        <v>328</v>
      </c>
      <c r="F27" s="1">
        <v>44774.392847222225</v>
      </c>
      <c r="G27" t="s">
        <v>329</v>
      </c>
      <c r="H27" t="s">
        <v>58</v>
      </c>
      <c r="I27" t="s">
        <v>24</v>
      </c>
      <c r="J27" t="s">
        <v>34</v>
      </c>
      <c r="K27" t="s">
        <v>24</v>
      </c>
      <c r="L27" t="s">
        <v>25</v>
      </c>
      <c r="M27" t="b">
        <v>0</v>
      </c>
      <c r="N27" t="s">
        <v>330</v>
      </c>
      <c r="O27" t="b">
        <v>1</v>
      </c>
      <c r="P27" s="1">
        <v>44774.392835648148</v>
      </c>
      <c r="Q27" t="s">
        <v>24</v>
      </c>
      <c r="R27" t="s">
        <v>24</v>
      </c>
      <c r="S27" t="s">
        <v>24</v>
      </c>
      <c r="T27" t="s">
        <v>331</v>
      </c>
      <c r="U27" t="str">
        <f>LOWER(UsersLocTbl[[#This Row],[User principal name]])</f>
        <v>mohammad.kassir@monbatrecycling.com</v>
      </c>
      <c r="V27" s="31"/>
    </row>
    <row r="28" spans="1:22" s="25" customFormat="1" x14ac:dyDescent="0.2">
      <c r="A28" s="25" t="s">
        <v>360</v>
      </c>
      <c r="B28" s="25" t="s">
        <v>361</v>
      </c>
      <c r="C28" s="25" t="str">
        <f>_xlfn.TEXTAFTER(UsersLocTbl[[#This Row],[User principal name]],"@")</f>
        <v>monbat.com</v>
      </c>
      <c r="D28" s="25" t="s">
        <v>362</v>
      </c>
      <c r="E28" s="25" t="s">
        <v>363</v>
      </c>
      <c r="F28" s="26">
        <v>44788.605405092596</v>
      </c>
      <c r="G28" s="25" t="s">
        <v>364</v>
      </c>
      <c r="H28" s="25" t="s">
        <v>266</v>
      </c>
      <c r="I28" s="25" t="s">
        <v>24</v>
      </c>
      <c r="J28" s="25" t="s">
        <v>34</v>
      </c>
      <c r="K28" s="25" t="s">
        <v>24</v>
      </c>
      <c r="L28" s="25" t="s">
        <v>25</v>
      </c>
      <c r="M28" s="25" t="b">
        <v>0</v>
      </c>
      <c r="N28" s="25" t="s">
        <v>35</v>
      </c>
      <c r="O28" s="25" t="b">
        <v>1</v>
      </c>
      <c r="P28" s="26">
        <v>44788.673587962963</v>
      </c>
      <c r="Q28" s="25" t="s">
        <v>24</v>
      </c>
      <c r="R28" s="25" t="s">
        <v>24</v>
      </c>
      <c r="S28" s="25" t="s">
        <v>24</v>
      </c>
      <c r="T28" s="25" t="s">
        <v>365</v>
      </c>
      <c r="U28" s="25" t="str">
        <f>LOWER(UsersLocTbl[[#This Row],[User principal name]])</f>
        <v>nesrine.mechti@monbat.com</v>
      </c>
      <c r="V28" t="s">
        <v>673</v>
      </c>
    </row>
    <row r="29" spans="1:22" s="25" customFormat="1" x14ac:dyDescent="0.2">
      <c r="A29" s="25" t="s">
        <v>46</v>
      </c>
      <c r="B29" s="25" t="s">
        <v>47</v>
      </c>
      <c r="C29" s="25" t="str">
        <f>_xlfn.TEXTAFTER(UsersLocTbl[[#This Row],[User principal name]],"@")</f>
        <v>monbat.com</v>
      </c>
      <c r="D29" s="25" t="s">
        <v>48</v>
      </c>
      <c r="E29" s="25" t="s">
        <v>49</v>
      </c>
      <c r="F29" s="26">
        <v>44803.497986111113</v>
      </c>
      <c r="G29" s="25" t="s">
        <v>50</v>
      </c>
      <c r="H29" s="25" t="s">
        <v>33</v>
      </c>
      <c r="I29" s="25" t="s">
        <v>24</v>
      </c>
      <c r="J29" s="25" t="s">
        <v>34</v>
      </c>
      <c r="K29" s="25" t="s">
        <v>24</v>
      </c>
      <c r="L29" s="25" t="s">
        <v>25</v>
      </c>
      <c r="M29" s="25" t="b">
        <v>0</v>
      </c>
      <c r="N29" s="25" t="s">
        <v>51</v>
      </c>
      <c r="O29" s="25" t="b">
        <v>1</v>
      </c>
      <c r="P29" s="26">
        <v>45399.719965277778</v>
      </c>
      <c r="Q29" s="25" t="s">
        <v>52</v>
      </c>
      <c r="R29" s="25" t="s">
        <v>24</v>
      </c>
      <c r="S29" s="25" t="s">
        <v>24</v>
      </c>
      <c r="T29" s="25" t="s">
        <v>53</v>
      </c>
      <c r="U29" s="25" t="str">
        <f>LOWER(UsersLocTbl[[#This Row],[User principal name]])</f>
        <v>abderraouf.naguez@monbat.com</v>
      </c>
      <c r="V29" t="s">
        <v>673</v>
      </c>
    </row>
    <row r="30" spans="1:22" s="25" customFormat="1" x14ac:dyDescent="0.2">
      <c r="A30" s="25" t="s">
        <v>659</v>
      </c>
      <c r="B30" s="25" t="s">
        <v>420</v>
      </c>
      <c r="C30" s="25" t="str">
        <f>_xlfn.TEXTAFTER(UsersLocTbl[[#This Row],[User principal name]],"@")</f>
        <v>monbat.com</v>
      </c>
      <c r="D30" s="25" t="s">
        <v>421</v>
      </c>
      <c r="E30" s="25" t="s">
        <v>236</v>
      </c>
      <c r="F30" s="26">
        <v>44804.715648148151</v>
      </c>
      <c r="G30" s="25" t="s">
        <v>422</v>
      </c>
      <c r="H30" s="25" t="s">
        <v>33</v>
      </c>
      <c r="I30" s="25" t="s">
        <v>24</v>
      </c>
      <c r="J30" s="25" t="s">
        <v>34</v>
      </c>
      <c r="K30" s="25" t="s">
        <v>24</v>
      </c>
      <c r="L30" s="25" t="s">
        <v>25</v>
      </c>
      <c r="M30" s="25" t="b">
        <v>0</v>
      </c>
      <c r="N30" s="25" t="s">
        <v>35</v>
      </c>
      <c r="O30" s="25" t="b">
        <v>1</v>
      </c>
      <c r="P30" s="26">
        <v>44804.715648148151</v>
      </c>
      <c r="Q30" s="25" t="s">
        <v>423</v>
      </c>
      <c r="R30" s="25" t="s">
        <v>24</v>
      </c>
      <c r="S30" s="25" t="s">
        <v>24</v>
      </c>
      <c r="T30" s="25" t="s">
        <v>424</v>
      </c>
      <c r="U30" s="25" t="str">
        <f>LOWER(UsersLocTbl[[#This Row],[User principal name]])</f>
        <v>selim.cherif@monbat.com</v>
      </c>
      <c r="V30" t="s">
        <v>673</v>
      </c>
    </row>
    <row r="31" spans="1:22" s="25" customFormat="1" x14ac:dyDescent="0.2">
      <c r="A31" s="25" t="s">
        <v>116</v>
      </c>
      <c r="B31" s="25" t="s">
        <v>117</v>
      </c>
      <c r="C31" s="25" t="str">
        <f>_xlfn.TEXTAFTER(UsersLocTbl[[#This Row],[User principal name]],"@")</f>
        <v>monbat.com</v>
      </c>
      <c r="D31" s="25" t="s">
        <v>118</v>
      </c>
      <c r="E31" s="25" t="s">
        <v>119</v>
      </c>
      <c r="F31" s="26">
        <v>44806.524733796294</v>
      </c>
      <c r="G31" s="25" t="s">
        <v>120</v>
      </c>
      <c r="H31" s="25" t="s">
        <v>33</v>
      </c>
      <c r="I31" s="25" t="s">
        <v>24</v>
      </c>
      <c r="J31" s="25" t="s">
        <v>34</v>
      </c>
      <c r="K31" s="25" t="s">
        <v>24</v>
      </c>
      <c r="L31" s="25" t="s">
        <v>25</v>
      </c>
      <c r="M31" s="25" t="b">
        <v>0</v>
      </c>
      <c r="N31" s="25" t="s">
        <v>35</v>
      </c>
      <c r="O31" s="25" t="b">
        <v>1</v>
      </c>
      <c r="P31" s="26">
        <v>44817.529479166667</v>
      </c>
      <c r="Q31" s="25" t="s">
        <v>121</v>
      </c>
      <c r="R31" s="25" t="s">
        <v>24</v>
      </c>
      <c r="S31" s="25" t="s">
        <v>24</v>
      </c>
      <c r="T31" s="25" t="s">
        <v>122</v>
      </c>
      <c r="U31" s="25" t="str">
        <f>LOWER(UsersLocTbl[[#This Row],[User principal name]])</f>
        <v>aymen.hrichi@monbat.com</v>
      </c>
      <c r="V31" t="s">
        <v>673</v>
      </c>
    </row>
    <row r="32" spans="1:22" x14ac:dyDescent="0.2">
      <c r="A32" t="s">
        <v>38</v>
      </c>
      <c r="B32" t="s">
        <v>39</v>
      </c>
      <c r="C32" t="str">
        <f>_xlfn.TEXTAFTER(UsersLocTbl[[#This Row],[User principal name]],"@")</f>
        <v>monbat.com</v>
      </c>
      <c r="D32" t="s">
        <v>40</v>
      </c>
      <c r="E32" t="s">
        <v>41</v>
      </c>
      <c r="F32" s="1">
        <v>44812.52648148148</v>
      </c>
      <c r="G32" t="s">
        <v>42</v>
      </c>
      <c r="H32" t="s">
        <v>43</v>
      </c>
      <c r="I32" t="s">
        <v>24</v>
      </c>
      <c r="J32" t="s">
        <v>34</v>
      </c>
      <c r="K32" t="s">
        <v>24</v>
      </c>
      <c r="L32" t="s">
        <v>25</v>
      </c>
      <c r="M32" t="b">
        <v>0</v>
      </c>
      <c r="N32" t="s">
        <v>35</v>
      </c>
      <c r="O32" t="b">
        <v>1</v>
      </c>
      <c r="P32" s="1">
        <v>45995.447372685187</v>
      </c>
      <c r="Q32" t="s">
        <v>44</v>
      </c>
      <c r="R32" t="s">
        <v>24</v>
      </c>
      <c r="S32" t="s">
        <v>24</v>
      </c>
      <c r="T32" t="s">
        <v>45</v>
      </c>
      <c r="U32" t="str">
        <f>LOWER(UsersLocTbl[[#This Row],[User principal name]])</f>
        <v>abdelhak.ezzine@monbat.com</v>
      </c>
      <c r="V32" s="31"/>
    </row>
    <row r="33" spans="1:22" x14ac:dyDescent="0.2">
      <c r="A33" t="s">
        <v>339</v>
      </c>
      <c r="B33" t="s">
        <v>340</v>
      </c>
      <c r="C33" t="str">
        <f>_xlfn.TEXTAFTER(UsersLocTbl[[#This Row],[User principal name]],"@")</f>
        <v>monbat.com</v>
      </c>
      <c r="D33" t="s">
        <v>341</v>
      </c>
      <c r="E33" t="s">
        <v>342</v>
      </c>
      <c r="F33" s="1">
        <v>44813.709548611114</v>
      </c>
      <c r="G33" t="s">
        <v>343</v>
      </c>
      <c r="H33" t="s">
        <v>33</v>
      </c>
      <c r="I33" t="s">
        <v>24</v>
      </c>
      <c r="J33" t="s">
        <v>34</v>
      </c>
      <c r="K33" t="s">
        <v>24</v>
      </c>
      <c r="L33" t="s">
        <v>25</v>
      </c>
      <c r="M33" t="b">
        <v>0</v>
      </c>
      <c r="N33" t="s">
        <v>35</v>
      </c>
      <c r="O33" t="b">
        <v>1</v>
      </c>
      <c r="P33" s="1">
        <v>45526.561319444445</v>
      </c>
      <c r="Q33" t="s">
        <v>344</v>
      </c>
      <c r="R33" t="s">
        <v>24</v>
      </c>
      <c r="S33" t="s">
        <v>24</v>
      </c>
      <c r="T33" t="s">
        <v>345</v>
      </c>
      <c r="U33" t="str">
        <f>LOWER(UsersLocTbl[[#This Row],[User principal name]])</f>
        <v>mounir.boudhaouia@monbat.com</v>
      </c>
      <c r="V33" s="31"/>
    </row>
    <row r="34" spans="1:22" s="25" customFormat="1" x14ac:dyDescent="0.2">
      <c r="A34" s="25" t="s">
        <v>372</v>
      </c>
      <c r="B34" s="25" t="s">
        <v>373</v>
      </c>
      <c r="C34" s="25" t="str">
        <f>_xlfn.TEXTAFTER(UsersLocTbl[[#This Row],[User principal name]],"@")</f>
        <v>monbat.com</v>
      </c>
      <c r="D34" s="25" t="s">
        <v>374</v>
      </c>
      <c r="E34" s="25" t="s">
        <v>71</v>
      </c>
      <c r="F34" s="26">
        <v>44824.509236111109</v>
      </c>
      <c r="G34" s="25" t="s">
        <v>375</v>
      </c>
      <c r="H34" s="25" t="s">
        <v>33</v>
      </c>
      <c r="I34" s="25" t="s">
        <v>24</v>
      </c>
      <c r="J34" s="25" t="s">
        <v>34</v>
      </c>
      <c r="K34" s="25" t="s">
        <v>24</v>
      </c>
      <c r="L34" s="25" t="s">
        <v>25</v>
      </c>
      <c r="M34" s="25" t="b">
        <v>0</v>
      </c>
      <c r="N34" s="25" t="s">
        <v>35</v>
      </c>
      <c r="O34" s="25" t="b">
        <v>1</v>
      </c>
      <c r="P34" s="26">
        <v>44825.478483796294</v>
      </c>
      <c r="Q34" s="25" t="s">
        <v>24</v>
      </c>
      <c r="R34" s="25" t="s">
        <v>24</v>
      </c>
      <c r="S34" s="25" t="s">
        <v>24</v>
      </c>
      <c r="T34" s="25" t="s">
        <v>376</v>
      </c>
      <c r="U34" s="25" t="str">
        <f>LOWER(UsersLocTbl[[#This Row],[User principal name]])</f>
        <v>nour.ahmed@monbat.com</v>
      </c>
      <c r="V34" t="s">
        <v>673</v>
      </c>
    </row>
    <row r="35" spans="1:22" s="25" customFormat="1" x14ac:dyDescent="0.2">
      <c r="A35" s="25" t="s">
        <v>54</v>
      </c>
      <c r="B35" s="25" t="s">
        <v>55</v>
      </c>
      <c r="C35" s="25" t="str">
        <f>_xlfn.TEXTAFTER(UsersLocTbl[[#This Row],[User principal name]],"@")</f>
        <v>monbat.com</v>
      </c>
      <c r="D35" s="25" t="s">
        <v>56</v>
      </c>
      <c r="E35" s="25" t="s">
        <v>108</v>
      </c>
      <c r="F35" s="26">
        <v>44838.586898148147</v>
      </c>
      <c r="G35" s="25" t="s">
        <v>58</v>
      </c>
      <c r="H35" s="25" t="s">
        <v>59</v>
      </c>
      <c r="I35" s="25" t="s">
        <v>24</v>
      </c>
      <c r="J35" s="25" t="s">
        <v>34</v>
      </c>
      <c r="K35" s="25" t="s">
        <v>24</v>
      </c>
      <c r="L35" s="25" t="s">
        <v>25</v>
      </c>
      <c r="M35" s="25" t="b">
        <v>0</v>
      </c>
      <c r="N35" s="25" t="s">
        <v>35</v>
      </c>
      <c r="O35" s="25" t="b">
        <v>1</v>
      </c>
      <c r="P35" s="26">
        <v>44855.573888888888</v>
      </c>
      <c r="Q35" s="25" t="s">
        <v>24</v>
      </c>
      <c r="R35" s="25" t="s">
        <v>24</v>
      </c>
      <c r="S35" s="25" t="s">
        <v>24</v>
      </c>
      <c r="T35" s="25" t="s">
        <v>60</v>
      </c>
      <c r="U35" s="25" t="str">
        <f>LOWER(UsersLocTbl[[#This Row],[User principal name]])</f>
        <v>achref.benamor@monbat.com</v>
      </c>
      <c r="V35" t="s">
        <v>673</v>
      </c>
    </row>
    <row r="36" spans="1:22" x14ac:dyDescent="0.2">
      <c r="A36" t="s">
        <v>99</v>
      </c>
      <c r="B36" t="s">
        <v>100</v>
      </c>
      <c r="C36" t="str">
        <f>_xlfn.TEXTAFTER(UsersLocTbl[[#This Row],[User principal name]],"@")</f>
        <v>monbat.com</v>
      </c>
      <c r="D36" t="s">
        <v>101</v>
      </c>
      <c r="E36" t="s">
        <v>102</v>
      </c>
      <c r="F36" s="1">
        <v>44859.450706018521</v>
      </c>
      <c r="G36" t="s">
        <v>103</v>
      </c>
      <c r="H36" t="s">
        <v>59</v>
      </c>
      <c r="I36" t="s">
        <v>24</v>
      </c>
      <c r="J36" t="s">
        <v>34</v>
      </c>
      <c r="K36" t="s">
        <v>24</v>
      </c>
      <c r="L36" t="s">
        <v>25</v>
      </c>
      <c r="M36" t="b">
        <v>0</v>
      </c>
      <c r="N36" t="s">
        <v>35</v>
      </c>
      <c r="O36" t="b">
        <v>1</v>
      </c>
      <c r="P36" s="1">
        <v>45625.448692129627</v>
      </c>
      <c r="Q36" t="s">
        <v>24</v>
      </c>
      <c r="R36" t="s">
        <v>24</v>
      </c>
      <c r="S36" t="s">
        <v>24</v>
      </c>
      <c r="T36" t="s">
        <v>104</v>
      </c>
      <c r="U36" t="str">
        <f>LOWER(UsersLocTbl[[#This Row],[User principal name]])</f>
        <v>amira.ayachi@monbat.com</v>
      </c>
      <c r="V36" s="31"/>
    </row>
    <row r="37" spans="1:22" s="27" customFormat="1" hidden="1" x14ac:dyDescent="0.2">
      <c r="A37" s="27" t="s">
        <v>463</v>
      </c>
      <c r="B37" s="27" t="s">
        <v>464</v>
      </c>
      <c r="C37" s="27" t="str">
        <f>_xlfn.TEXTAFTER(UsersLocTbl[[#This Row],[User principal name]],"@")</f>
        <v>art-monbat.com</v>
      </c>
      <c r="D37" s="27" t="s">
        <v>465</v>
      </c>
      <c r="E37" s="27" t="s">
        <v>466</v>
      </c>
      <c r="F37" s="28">
        <v>44865.640150462961</v>
      </c>
      <c r="G37" s="27" t="s">
        <v>467</v>
      </c>
      <c r="H37" s="27" t="s">
        <v>24</v>
      </c>
      <c r="I37" s="27" t="s">
        <v>24</v>
      </c>
      <c r="J37" s="27" t="s">
        <v>468</v>
      </c>
      <c r="K37" s="27" t="s">
        <v>24</v>
      </c>
      <c r="L37" s="27" t="s">
        <v>25</v>
      </c>
      <c r="M37" s="27" t="b">
        <v>0</v>
      </c>
      <c r="N37" s="27" t="s">
        <v>469</v>
      </c>
      <c r="O37" s="27" t="b">
        <v>1</v>
      </c>
      <c r="P37" s="28">
        <v>44865.640150462961</v>
      </c>
      <c r="Q37" s="27" t="s">
        <v>24</v>
      </c>
      <c r="R37" s="27" t="s">
        <v>24</v>
      </c>
      <c r="S37" s="27" t="s">
        <v>24</v>
      </c>
      <c r="T37" s="27" t="s">
        <v>470</v>
      </c>
      <c r="U37" s="27" t="str">
        <f>LOWER(UsersLocTbl[[#This Row],[User principal name]])</f>
        <v>yauheni.matveichyk@art-monbat.com</v>
      </c>
      <c r="V37" s="33" t="s">
        <v>671</v>
      </c>
    </row>
    <row r="38" spans="1:22" x14ac:dyDescent="0.2">
      <c r="A38" t="s">
        <v>414</v>
      </c>
      <c r="B38" t="s">
        <v>415</v>
      </c>
      <c r="C38" t="str">
        <f>_xlfn.TEXTAFTER(UsersLocTbl[[#This Row],[User principal name]],"@")</f>
        <v>monbat.com</v>
      </c>
      <c r="D38" t="s">
        <v>416</v>
      </c>
      <c r="E38" t="s">
        <v>414</v>
      </c>
      <c r="F38" s="1">
        <v>44935.43273148148</v>
      </c>
      <c r="G38" t="s">
        <v>417</v>
      </c>
      <c r="H38" t="s">
        <v>127</v>
      </c>
      <c r="I38" t="s">
        <v>24</v>
      </c>
      <c r="J38" t="s">
        <v>34</v>
      </c>
      <c r="K38" t="s">
        <v>24</v>
      </c>
      <c r="L38" t="s">
        <v>25</v>
      </c>
      <c r="M38" t="b">
        <v>0</v>
      </c>
      <c r="N38" t="s">
        <v>202</v>
      </c>
      <c r="O38" t="b">
        <v>1</v>
      </c>
      <c r="P38" s="1">
        <v>45400.537476851852</v>
      </c>
      <c r="Q38" t="s">
        <v>24</v>
      </c>
      <c r="R38" t="s">
        <v>24</v>
      </c>
      <c r="S38" t="s">
        <v>24</v>
      </c>
      <c r="T38" t="s">
        <v>418</v>
      </c>
      <c r="U38" t="str">
        <f>LOWER(UsersLocTbl[[#This Row],[User principal name]])</f>
        <v>sana.benmabrouk@monbat.com</v>
      </c>
      <c r="V38" s="31"/>
    </row>
    <row r="39" spans="1:22" s="25" customFormat="1" x14ac:dyDescent="0.2">
      <c r="A39" s="25" t="s">
        <v>377</v>
      </c>
      <c r="B39" s="25" t="s">
        <v>378</v>
      </c>
      <c r="C39" s="25" t="str">
        <f>_xlfn.TEXTAFTER(UsersLocTbl[[#This Row],[User principal name]],"@")</f>
        <v>monbat.com</v>
      </c>
      <c r="D39" s="25" t="s">
        <v>379</v>
      </c>
      <c r="E39" s="25" t="s">
        <v>380</v>
      </c>
      <c r="F39" s="26">
        <v>44935.435393518521</v>
      </c>
      <c r="G39" s="25" t="s">
        <v>664</v>
      </c>
      <c r="H39" s="25" t="s">
        <v>127</v>
      </c>
      <c r="I39" s="25" t="s">
        <v>24</v>
      </c>
      <c r="J39" s="25" t="s">
        <v>34</v>
      </c>
      <c r="K39" s="25" t="s">
        <v>24</v>
      </c>
      <c r="L39" s="25" t="s">
        <v>25</v>
      </c>
      <c r="M39" s="25" t="b">
        <v>0</v>
      </c>
      <c r="N39" s="25" t="s">
        <v>35</v>
      </c>
      <c r="O39" s="25" t="b">
        <v>1</v>
      </c>
      <c r="P39" s="26">
        <v>44935.467442129629</v>
      </c>
      <c r="Q39" s="25" t="s">
        <v>24</v>
      </c>
      <c r="R39" s="25" t="s">
        <v>24</v>
      </c>
      <c r="S39" s="25" t="s">
        <v>24</v>
      </c>
      <c r="T39" s="25" t="s">
        <v>382</v>
      </c>
      <c r="U39" s="25" t="str">
        <f>LOWER(UsersLocTbl[[#This Row],[User principal name]])</f>
        <v>okba.chebbi@monbat.com</v>
      </c>
      <c r="V39" t="s">
        <v>673</v>
      </c>
    </row>
    <row r="40" spans="1:22" x14ac:dyDescent="0.2">
      <c r="A40" t="s">
        <v>254</v>
      </c>
      <c r="B40" t="s">
        <v>255</v>
      </c>
      <c r="C40" t="str">
        <f>_xlfn.TEXTAFTER(UsersLocTbl[[#This Row],[User principal name]],"@")</f>
        <v>monbat.com</v>
      </c>
      <c r="D40" t="s">
        <v>256</v>
      </c>
      <c r="E40" t="s">
        <v>257</v>
      </c>
      <c r="F40" s="1">
        <v>44935.437407407408</v>
      </c>
      <c r="G40" t="s">
        <v>668</v>
      </c>
      <c r="H40" t="s">
        <v>259</v>
      </c>
      <c r="I40" t="s">
        <v>24</v>
      </c>
      <c r="J40" t="s">
        <v>34</v>
      </c>
      <c r="K40" t="s">
        <v>24</v>
      </c>
      <c r="L40" t="s">
        <v>25</v>
      </c>
      <c r="M40" t="b">
        <v>0</v>
      </c>
      <c r="N40" t="s">
        <v>26</v>
      </c>
      <c r="O40" t="b">
        <v>1</v>
      </c>
      <c r="P40" s="1">
        <v>45530.88076388889</v>
      </c>
      <c r="Q40" t="s">
        <v>24</v>
      </c>
      <c r="R40" t="s">
        <v>24</v>
      </c>
      <c r="S40" t="s">
        <v>24</v>
      </c>
      <c r="T40" t="s">
        <v>260</v>
      </c>
      <c r="U40" t="str">
        <f>LOWER(UsersLocTbl[[#This Row],[User principal name]])</f>
        <v>jalel.hammadi@monbat.com</v>
      </c>
      <c r="V40" s="31"/>
    </row>
    <row r="41" spans="1:22" x14ac:dyDescent="0.2">
      <c r="A41" t="s">
        <v>170</v>
      </c>
      <c r="B41" t="s">
        <v>171</v>
      </c>
      <c r="C41" t="str">
        <f>_xlfn.TEXTAFTER(UsersLocTbl[[#This Row],[User principal name]],"@")</f>
        <v>monbat.com</v>
      </c>
      <c r="D41" t="s">
        <v>172</v>
      </c>
      <c r="E41" t="s">
        <v>173</v>
      </c>
      <c r="F41" s="1">
        <v>45002.44358796296</v>
      </c>
      <c r="G41" t="s">
        <v>663</v>
      </c>
      <c r="H41" t="s">
        <v>127</v>
      </c>
      <c r="I41" t="s">
        <v>24</v>
      </c>
      <c r="J41" t="s">
        <v>34</v>
      </c>
      <c r="K41" t="s">
        <v>24</v>
      </c>
      <c r="L41" t="s">
        <v>25</v>
      </c>
      <c r="M41" t="b">
        <v>0</v>
      </c>
      <c r="N41" t="s">
        <v>35</v>
      </c>
      <c r="O41" t="b">
        <v>1</v>
      </c>
      <c r="P41" s="1">
        <v>46048.649178240739</v>
      </c>
      <c r="Q41" t="s">
        <v>24</v>
      </c>
      <c r="R41" t="s">
        <v>24</v>
      </c>
      <c r="S41" t="s">
        <v>24</v>
      </c>
      <c r="T41" t="s">
        <v>175</v>
      </c>
      <c r="U41" t="str">
        <f>LOWER(UsersLocTbl[[#This Row],[User principal name]])</f>
        <v>hamdi.hichri@monbat.com</v>
      </c>
      <c r="V41" s="31"/>
    </row>
    <row r="42" spans="1:22" x14ac:dyDescent="0.2">
      <c r="A42" t="s">
        <v>151</v>
      </c>
      <c r="B42" t="s">
        <v>152</v>
      </c>
      <c r="C42" t="str">
        <f>_xlfn.TEXTAFTER(UsersLocTbl[[#This Row],[User principal name]],"@")</f>
        <v>monbat.com</v>
      </c>
      <c r="D42" t="s">
        <v>153</v>
      </c>
      <c r="E42" t="s">
        <v>154</v>
      </c>
      <c r="F42" s="1">
        <v>45021.581863425927</v>
      </c>
      <c r="G42" t="s">
        <v>662</v>
      </c>
      <c r="H42" t="s">
        <v>127</v>
      </c>
      <c r="I42" t="s">
        <v>24</v>
      </c>
      <c r="J42" t="s">
        <v>34</v>
      </c>
      <c r="K42" t="s">
        <v>24</v>
      </c>
      <c r="L42" t="s">
        <v>25</v>
      </c>
      <c r="M42" t="b">
        <v>0</v>
      </c>
      <c r="N42" t="s">
        <v>26</v>
      </c>
      <c r="O42" t="b">
        <v>1</v>
      </c>
      <c r="P42" s="1">
        <v>45033.592256944445</v>
      </c>
      <c r="Q42" t="s">
        <v>24</v>
      </c>
      <c r="R42" t="s">
        <v>24</v>
      </c>
      <c r="S42" t="s">
        <v>24</v>
      </c>
      <c r="T42" t="s">
        <v>156</v>
      </c>
      <c r="U42" t="str">
        <f>LOWER(UsersLocTbl[[#This Row],[User principal name]])</f>
        <v>fawzi.hammami@monbat.com</v>
      </c>
      <c r="V42" s="31"/>
    </row>
    <row r="43" spans="1:22" x14ac:dyDescent="0.2">
      <c r="A43" t="s">
        <v>123</v>
      </c>
      <c r="B43" t="s">
        <v>124</v>
      </c>
      <c r="C43" t="str">
        <f>_xlfn.TEXTAFTER(UsersLocTbl[[#This Row],[User principal name]],"@")</f>
        <v>monbat.com</v>
      </c>
      <c r="D43" t="s">
        <v>118</v>
      </c>
      <c r="E43" t="s">
        <v>125</v>
      </c>
      <c r="F43" s="1">
        <v>45084.529479166667</v>
      </c>
      <c r="G43" t="s">
        <v>126</v>
      </c>
      <c r="H43" t="s">
        <v>127</v>
      </c>
      <c r="I43" t="s">
        <v>24</v>
      </c>
      <c r="J43" t="s">
        <v>34</v>
      </c>
      <c r="K43" t="s">
        <v>24</v>
      </c>
      <c r="L43" t="s">
        <v>25</v>
      </c>
      <c r="M43" t="b">
        <v>0</v>
      </c>
      <c r="N43" t="s">
        <v>26</v>
      </c>
      <c r="O43" t="b">
        <v>1</v>
      </c>
      <c r="P43" s="1">
        <v>45307.489062499997</v>
      </c>
      <c r="Q43" t="s">
        <v>24</v>
      </c>
      <c r="R43" t="s">
        <v>24</v>
      </c>
      <c r="S43" t="s">
        <v>24</v>
      </c>
      <c r="T43" t="s">
        <v>128</v>
      </c>
      <c r="U43" t="str">
        <f>LOWER(UsersLocTbl[[#This Row],[User principal name]])</f>
        <v>aymen.tarchoun@monbat.com</v>
      </c>
      <c r="V43" s="31"/>
    </row>
    <row r="44" spans="1:22" x14ac:dyDescent="0.2">
      <c r="A44" t="s">
        <v>366</v>
      </c>
      <c r="B44" t="s">
        <v>367</v>
      </c>
      <c r="C44" t="str">
        <f>_xlfn.TEXTAFTER(UsersLocTbl[[#This Row],[User principal name]],"@")</f>
        <v>monbat.com</v>
      </c>
      <c r="D44" t="s">
        <v>368</v>
      </c>
      <c r="E44" t="s">
        <v>369</v>
      </c>
      <c r="F44" s="1">
        <v>45084.531805555554</v>
      </c>
      <c r="G44" t="s">
        <v>370</v>
      </c>
      <c r="H44" t="s">
        <v>127</v>
      </c>
      <c r="I44" t="s">
        <v>24</v>
      </c>
      <c r="J44" t="s">
        <v>34</v>
      </c>
      <c r="K44" t="s">
        <v>24</v>
      </c>
      <c r="L44" t="s">
        <v>25</v>
      </c>
      <c r="M44" t="b">
        <v>0</v>
      </c>
      <c r="N44" t="s">
        <v>26</v>
      </c>
      <c r="O44" t="b">
        <v>1</v>
      </c>
      <c r="P44" s="1">
        <v>45084.531793981485</v>
      </c>
      <c r="Q44" t="s">
        <v>24</v>
      </c>
      <c r="R44" t="s">
        <v>24</v>
      </c>
      <c r="S44" t="s">
        <v>24</v>
      </c>
      <c r="T44" t="s">
        <v>371</v>
      </c>
      <c r="U44" t="str">
        <f>LOWER(UsersLocTbl[[#This Row],[User principal name]])</f>
        <v>nizar.ferchichi@monbat.com</v>
      </c>
      <c r="V44" s="31"/>
    </row>
    <row r="45" spans="1:22" x14ac:dyDescent="0.2">
      <c r="A45" t="s">
        <v>269</v>
      </c>
      <c r="B45" t="s">
        <v>270</v>
      </c>
      <c r="C45" t="str">
        <f>_xlfn.TEXTAFTER(UsersLocTbl[[#This Row],[User principal name]],"@")</f>
        <v>monbat.com</v>
      </c>
      <c r="D45" t="s">
        <v>271</v>
      </c>
      <c r="E45" t="s">
        <v>272</v>
      </c>
      <c r="F45" s="1">
        <v>45084.53361111111</v>
      </c>
      <c r="G45" t="s">
        <v>273</v>
      </c>
      <c r="H45" t="s">
        <v>127</v>
      </c>
      <c r="I45" t="s">
        <v>24</v>
      </c>
      <c r="J45" t="s">
        <v>34</v>
      </c>
      <c r="K45" t="s">
        <v>24</v>
      </c>
      <c r="L45" t="s">
        <v>25</v>
      </c>
      <c r="M45" t="b">
        <v>0</v>
      </c>
      <c r="N45" t="s">
        <v>26</v>
      </c>
      <c r="O45" t="b">
        <v>1</v>
      </c>
      <c r="P45" s="1">
        <v>45084.533599537041</v>
      </c>
      <c r="Q45" t="s">
        <v>24</v>
      </c>
      <c r="R45" t="s">
        <v>24</v>
      </c>
      <c r="S45" t="s">
        <v>24</v>
      </c>
      <c r="T45" t="s">
        <v>274</v>
      </c>
      <c r="U45" t="str">
        <f>LOWER(UsersLocTbl[[#This Row],[User principal name]])</f>
        <v>khaled.haouachi@monbat.com</v>
      </c>
      <c r="V45" s="31"/>
    </row>
    <row r="46" spans="1:22" s="25" customFormat="1" x14ac:dyDescent="0.2">
      <c r="A46" s="25" t="s">
        <v>110</v>
      </c>
      <c r="B46" s="25" t="s">
        <v>111</v>
      </c>
      <c r="C46" s="25" t="str">
        <f>_xlfn.TEXTAFTER(UsersLocTbl[[#This Row],[User principal name]],"@")</f>
        <v>monbat.com</v>
      </c>
      <c r="D46" s="25" t="s">
        <v>107</v>
      </c>
      <c r="E46" s="25" t="s">
        <v>112</v>
      </c>
      <c r="F46" s="26">
        <v>45183.608680555553</v>
      </c>
      <c r="G46" s="25" t="s">
        <v>113</v>
      </c>
      <c r="H46" s="25" t="s">
        <v>24</v>
      </c>
      <c r="I46" s="25" t="s">
        <v>24</v>
      </c>
      <c r="J46" s="25" t="s">
        <v>24</v>
      </c>
      <c r="K46" s="25" t="s">
        <v>114</v>
      </c>
      <c r="L46" s="25" t="s">
        <v>25</v>
      </c>
      <c r="M46" s="25" t="b">
        <v>0</v>
      </c>
      <c r="N46" s="25" t="s">
        <v>35</v>
      </c>
      <c r="O46" s="25" t="b">
        <v>1</v>
      </c>
      <c r="P46" s="26">
        <v>45183.608680555553</v>
      </c>
      <c r="Q46" s="25" t="s">
        <v>24</v>
      </c>
      <c r="R46" s="25" t="s">
        <v>24</v>
      </c>
      <c r="S46" s="25" t="s">
        <v>24</v>
      </c>
      <c r="T46" s="25" t="s">
        <v>115</v>
      </c>
      <c r="U46" s="25" t="str">
        <f>LOWER(UsersLocTbl[[#This Row],[User principal name]])</f>
        <v>anis.mejri@monbat.com</v>
      </c>
      <c r="V46" t="s">
        <v>673</v>
      </c>
    </row>
    <row r="47" spans="1:22" x14ac:dyDescent="0.2">
      <c r="A47" t="s">
        <v>332</v>
      </c>
      <c r="B47" t="s">
        <v>333</v>
      </c>
      <c r="C47" t="str">
        <f>_xlfn.TEXTAFTER(UsersLocTbl[[#This Row],[User principal name]],"@")</f>
        <v>monbat.com</v>
      </c>
      <c r="D47" t="s">
        <v>334</v>
      </c>
      <c r="E47" t="s">
        <v>335</v>
      </c>
      <c r="F47" s="1">
        <v>45183.611215277779</v>
      </c>
      <c r="G47" t="s">
        <v>336</v>
      </c>
      <c r="H47" t="s">
        <v>337</v>
      </c>
      <c r="I47" t="s">
        <v>24</v>
      </c>
      <c r="J47" t="s">
        <v>34</v>
      </c>
      <c r="K47" t="s">
        <v>114</v>
      </c>
      <c r="L47" t="s">
        <v>25</v>
      </c>
      <c r="M47" t="b">
        <v>0</v>
      </c>
      <c r="N47" t="s">
        <v>35</v>
      </c>
      <c r="O47" t="b">
        <v>1</v>
      </c>
      <c r="P47" s="1">
        <v>45183.611203703702</v>
      </c>
      <c r="Q47" t="s">
        <v>24</v>
      </c>
      <c r="R47" t="s">
        <v>24</v>
      </c>
      <c r="S47" t="s">
        <v>24</v>
      </c>
      <c r="T47" t="s">
        <v>338</v>
      </c>
      <c r="U47" t="str">
        <f>LOWER(UsersLocTbl[[#This Row],[User principal name]])</f>
        <v>montassar.selmi@monbat.com</v>
      </c>
      <c r="V47" s="31"/>
    </row>
    <row r="48" spans="1:22" x14ac:dyDescent="0.2">
      <c r="A48" t="s">
        <v>409</v>
      </c>
      <c r="B48" t="s">
        <v>410</v>
      </c>
      <c r="C48" t="str">
        <f>_xlfn.TEXTAFTER(UsersLocTbl[[#This Row],[User principal name]],"@")</f>
        <v>monbat.com</v>
      </c>
      <c r="D48" t="s">
        <v>404</v>
      </c>
      <c r="E48" t="s">
        <v>411</v>
      </c>
      <c r="F48" s="1">
        <v>45209.709236111114</v>
      </c>
      <c r="G48" t="s">
        <v>24</v>
      </c>
      <c r="H48" t="s">
        <v>24</v>
      </c>
      <c r="I48" t="s">
        <v>24</v>
      </c>
      <c r="J48" t="s">
        <v>24</v>
      </c>
      <c r="K48" t="s">
        <v>24</v>
      </c>
      <c r="L48" t="s">
        <v>25</v>
      </c>
      <c r="M48" t="b">
        <v>0</v>
      </c>
      <c r="N48" t="s">
        <v>26</v>
      </c>
      <c r="O48" t="b">
        <v>1</v>
      </c>
      <c r="P48" s="1">
        <v>45453.460474537038</v>
      </c>
      <c r="Q48" t="s">
        <v>24</v>
      </c>
      <c r="R48" t="s">
        <v>24</v>
      </c>
      <c r="S48" t="s">
        <v>412</v>
      </c>
      <c r="T48" t="s">
        <v>413</v>
      </c>
      <c r="U48" t="str">
        <f>LOWER(UsersLocTbl[[#This Row],[User principal name]])</f>
        <v>said.benammar@monbat.com</v>
      </c>
      <c r="V48" s="31"/>
    </row>
    <row r="49" spans="1:22" x14ac:dyDescent="0.2">
      <c r="A49" t="s">
        <v>181</v>
      </c>
      <c r="B49" t="s">
        <v>182</v>
      </c>
      <c r="C49" t="str">
        <f>_xlfn.TEXTAFTER(UsersLocTbl[[#This Row],[User principal name]],"@")</f>
        <v>monbat.com</v>
      </c>
      <c r="D49" t="s">
        <v>183</v>
      </c>
      <c r="E49" t="s">
        <v>184</v>
      </c>
      <c r="F49" s="1">
        <v>45209.709872685184</v>
      </c>
      <c r="G49" t="s">
        <v>24</v>
      </c>
      <c r="H49" t="s">
        <v>24</v>
      </c>
      <c r="I49" t="s">
        <v>24</v>
      </c>
      <c r="J49" t="s">
        <v>24</v>
      </c>
      <c r="K49" t="s">
        <v>24</v>
      </c>
      <c r="L49" t="s">
        <v>25</v>
      </c>
      <c r="M49" t="b">
        <v>0</v>
      </c>
      <c r="N49" t="s">
        <v>26</v>
      </c>
      <c r="O49" t="b">
        <v>1</v>
      </c>
      <c r="P49" s="1">
        <v>45404.563888888886</v>
      </c>
      <c r="Q49" t="s">
        <v>24</v>
      </c>
      <c r="R49" t="s">
        <v>24</v>
      </c>
      <c r="S49" t="s">
        <v>24</v>
      </c>
      <c r="T49" t="s">
        <v>185</v>
      </c>
      <c r="U49" t="str">
        <f>LOWER(UsersLocTbl[[#This Row],[User principal name]])</f>
        <v>hamed.souissi@monbat.com</v>
      </c>
      <c r="V49" s="31"/>
    </row>
    <row r="50" spans="1:22" x14ac:dyDescent="0.2">
      <c r="A50" t="s">
        <v>430</v>
      </c>
      <c r="B50" t="s">
        <v>431</v>
      </c>
      <c r="C50" t="str">
        <f>_xlfn.TEXTAFTER(UsersLocTbl[[#This Row],[User principal name]],"@")</f>
        <v>monbat.com</v>
      </c>
      <c r="D50" t="s">
        <v>432</v>
      </c>
      <c r="E50" t="s">
        <v>433</v>
      </c>
      <c r="F50" s="1">
        <v>45266.436041666668</v>
      </c>
      <c r="G50" t="s">
        <v>661</v>
      </c>
      <c r="H50" t="s">
        <v>24</v>
      </c>
      <c r="I50" t="s">
        <v>24</v>
      </c>
      <c r="J50" t="s">
        <v>24</v>
      </c>
      <c r="K50" t="s">
        <v>34</v>
      </c>
      <c r="L50" t="s">
        <v>25</v>
      </c>
      <c r="M50" t="b">
        <v>0</v>
      </c>
      <c r="N50" t="s">
        <v>26</v>
      </c>
      <c r="O50" t="b">
        <v>1</v>
      </c>
      <c r="P50" s="1">
        <v>46044.440532407411</v>
      </c>
      <c r="Q50" t="s">
        <v>24</v>
      </c>
      <c r="R50" t="s">
        <v>24</v>
      </c>
      <c r="S50" t="s">
        <v>24</v>
      </c>
      <c r="T50" t="s">
        <v>434</v>
      </c>
      <c r="U50" t="str">
        <f>LOWER(UsersLocTbl[[#This Row],[User principal name]])</f>
        <v>wael.doukali@monbat.com</v>
      </c>
      <c r="V50" s="31"/>
    </row>
    <row r="51" spans="1:22" x14ac:dyDescent="0.2">
      <c r="A51" t="s">
        <v>76</v>
      </c>
      <c r="B51" t="s">
        <v>77</v>
      </c>
      <c r="C51" t="str">
        <f>_xlfn.TEXTAFTER(UsersLocTbl[[#This Row],[User principal name]],"@")</f>
        <v>monbat.com</v>
      </c>
      <c r="D51" t="s">
        <v>71</v>
      </c>
      <c r="E51" t="s">
        <v>78</v>
      </c>
      <c r="F51" s="1">
        <v>45266.545324074075</v>
      </c>
      <c r="G51" t="s">
        <v>79</v>
      </c>
      <c r="H51" t="s">
        <v>80</v>
      </c>
      <c r="I51" t="s">
        <v>81</v>
      </c>
      <c r="J51" t="s">
        <v>34</v>
      </c>
      <c r="K51" t="s">
        <v>33</v>
      </c>
      <c r="L51" t="s">
        <v>25</v>
      </c>
      <c r="M51" t="b">
        <v>0</v>
      </c>
      <c r="N51" t="s">
        <v>82</v>
      </c>
      <c r="O51" t="b">
        <v>1</v>
      </c>
      <c r="P51" s="1">
        <v>45880.563750000001</v>
      </c>
      <c r="Q51" t="s">
        <v>24</v>
      </c>
      <c r="R51" t="s">
        <v>24</v>
      </c>
      <c r="S51" t="s">
        <v>24</v>
      </c>
      <c r="T51" t="s">
        <v>83</v>
      </c>
      <c r="U51" t="str">
        <f>LOWER(UsersLocTbl[[#This Row],[User principal name]])</f>
        <v>ahmed.mabrouki@monbat.com</v>
      </c>
      <c r="V51" s="31"/>
    </row>
    <row r="52" spans="1:22" x14ac:dyDescent="0.2">
      <c r="A52" t="s">
        <v>20</v>
      </c>
      <c r="B52" t="s">
        <v>21</v>
      </c>
      <c r="C52" t="str">
        <f>_xlfn.TEXTAFTER(UsersLocTbl[[#This Row],[User principal name]],"@")</f>
        <v>monbat.com</v>
      </c>
      <c r="D52" t="s">
        <v>22</v>
      </c>
      <c r="E52" t="s">
        <v>23</v>
      </c>
      <c r="F52" s="1">
        <v>45329.424212962964</v>
      </c>
      <c r="G52" t="s">
        <v>24</v>
      </c>
      <c r="H52" t="s">
        <v>24</v>
      </c>
      <c r="I52" t="s">
        <v>24</v>
      </c>
      <c r="J52" t="s">
        <v>24</v>
      </c>
      <c r="K52" t="s">
        <v>24</v>
      </c>
      <c r="L52" t="s">
        <v>25</v>
      </c>
      <c r="M52" t="b">
        <v>0</v>
      </c>
      <c r="N52" t="s">
        <v>26</v>
      </c>
      <c r="O52" t="b">
        <v>1</v>
      </c>
      <c r="P52" s="1">
        <v>45329.424212962964</v>
      </c>
      <c r="Q52" t="s">
        <v>24</v>
      </c>
      <c r="R52" t="s">
        <v>24</v>
      </c>
      <c r="S52" t="s">
        <v>24</v>
      </c>
      <c r="T52" t="s">
        <v>27</v>
      </c>
      <c r="U52" t="str">
        <f>LOWER(UsersLocTbl[[#This Row],[User principal name]])</f>
        <v>abdallah.belakhoua@monbat.com</v>
      </c>
      <c r="V52" s="31"/>
    </row>
    <row r="53" spans="1:22" x14ac:dyDescent="0.2">
      <c r="A53" t="s">
        <v>205</v>
      </c>
      <c r="B53" t="s">
        <v>206</v>
      </c>
      <c r="C53" t="str">
        <f>_xlfn.TEXTAFTER(UsersLocTbl[[#This Row],[User principal name]],"@")</f>
        <v>monbat.com</v>
      </c>
      <c r="D53" t="s">
        <v>207</v>
      </c>
      <c r="E53" t="s">
        <v>208</v>
      </c>
      <c r="F53" s="1">
        <v>45341.417199074072</v>
      </c>
      <c r="G53" t="s">
        <v>24</v>
      </c>
      <c r="H53" t="s">
        <v>24</v>
      </c>
      <c r="I53" t="s">
        <v>24</v>
      </c>
      <c r="J53" t="s">
        <v>24</v>
      </c>
      <c r="K53" t="s">
        <v>24</v>
      </c>
      <c r="L53" t="s">
        <v>25</v>
      </c>
      <c r="M53" t="b">
        <v>0</v>
      </c>
      <c r="N53" t="s">
        <v>26</v>
      </c>
      <c r="O53" t="b">
        <v>1</v>
      </c>
      <c r="P53" s="1">
        <v>45341.417187500003</v>
      </c>
      <c r="Q53" t="s">
        <v>24</v>
      </c>
      <c r="R53" t="s">
        <v>24</v>
      </c>
      <c r="S53" t="s">
        <v>24</v>
      </c>
      <c r="T53" t="s">
        <v>209</v>
      </c>
      <c r="U53" t="str">
        <f>LOWER(UsersLocTbl[[#This Row],[User principal name]])</f>
        <v>hayet.benjannet@monbat.com</v>
      </c>
      <c r="V53" s="31"/>
    </row>
    <row r="54" spans="1:22" x14ac:dyDescent="0.2">
      <c r="A54" t="s">
        <v>105</v>
      </c>
      <c r="B54" t="s">
        <v>106</v>
      </c>
      <c r="C54" t="str">
        <f>_xlfn.TEXTAFTER(UsersLocTbl[[#This Row],[User principal name]],"@")</f>
        <v>monbat.com</v>
      </c>
      <c r="D54" t="s">
        <v>107</v>
      </c>
      <c r="E54" t="s">
        <v>108</v>
      </c>
      <c r="F54" s="1">
        <v>45341.418055555558</v>
      </c>
      <c r="G54" t="s">
        <v>24</v>
      </c>
      <c r="H54" t="s">
        <v>24</v>
      </c>
      <c r="I54" t="s">
        <v>24</v>
      </c>
      <c r="J54" t="s">
        <v>24</v>
      </c>
      <c r="K54" t="s">
        <v>24</v>
      </c>
      <c r="L54" t="s">
        <v>25</v>
      </c>
      <c r="M54" t="b">
        <v>0</v>
      </c>
      <c r="N54" t="s">
        <v>35</v>
      </c>
      <c r="O54" t="b">
        <v>1</v>
      </c>
      <c r="P54" s="1">
        <v>45341.418055555558</v>
      </c>
      <c r="Q54" t="s">
        <v>24</v>
      </c>
      <c r="R54" t="s">
        <v>24</v>
      </c>
      <c r="S54" t="s">
        <v>24</v>
      </c>
      <c r="T54" t="s">
        <v>109</v>
      </c>
      <c r="U54" t="str">
        <f>LOWER(UsersLocTbl[[#This Row],[User principal name]])</f>
        <v>anis.benamor@monbat.com</v>
      </c>
      <c r="V54" s="31"/>
    </row>
    <row r="55" spans="1:22" x14ac:dyDescent="0.2">
      <c r="A55" t="s">
        <v>249</v>
      </c>
      <c r="B55" t="s">
        <v>250</v>
      </c>
      <c r="C55" t="str">
        <f>_xlfn.TEXTAFTER(UsersLocTbl[[#This Row],[User principal name]],"@")</f>
        <v>monbat.com</v>
      </c>
      <c r="D55" t="s">
        <v>251</v>
      </c>
      <c r="E55" t="s">
        <v>252</v>
      </c>
      <c r="F55" s="1">
        <v>45343.51703703704</v>
      </c>
      <c r="G55" t="s">
        <v>24</v>
      </c>
      <c r="H55" t="s">
        <v>24</v>
      </c>
      <c r="I55" t="s">
        <v>24</v>
      </c>
      <c r="J55" t="s">
        <v>24</v>
      </c>
      <c r="K55" t="s">
        <v>24</v>
      </c>
      <c r="L55" t="s">
        <v>25</v>
      </c>
      <c r="M55" t="b">
        <v>0</v>
      </c>
      <c r="N55" t="s">
        <v>26</v>
      </c>
      <c r="O55" t="b">
        <v>1</v>
      </c>
      <c r="P55" s="1">
        <v>45343.51703703704</v>
      </c>
      <c r="Q55" t="s">
        <v>24</v>
      </c>
      <c r="R55" t="s">
        <v>24</v>
      </c>
      <c r="S55" t="s">
        <v>24</v>
      </c>
      <c r="T55" t="s">
        <v>253</v>
      </c>
      <c r="U55" t="str">
        <f>LOWER(UsersLocTbl[[#This Row],[User principal name]])</f>
        <v>ismahen.saad@monbat.com</v>
      </c>
      <c r="V55" s="31"/>
    </row>
    <row r="56" spans="1:22" x14ac:dyDescent="0.2">
      <c r="A56" t="s">
        <v>397</v>
      </c>
      <c r="B56" t="s">
        <v>398</v>
      </c>
      <c r="C56" t="str">
        <f>_xlfn.TEXTAFTER(UsersLocTbl[[#This Row],[User principal name]],"@")</f>
        <v>monbat.com</v>
      </c>
      <c r="D56" t="s">
        <v>399</v>
      </c>
      <c r="E56" t="s">
        <v>400</v>
      </c>
      <c r="F56" s="1">
        <v>45356.456388888888</v>
      </c>
      <c r="G56" t="s">
        <v>24</v>
      </c>
      <c r="H56" t="s">
        <v>24</v>
      </c>
      <c r="I56" t="s">
        <v>24</v>
      </c>
      <c r="J56" t="s">
        <v>24</v>
      </c>
      <c r="K56" t="s">
        <v>24</v>
      </c>
      <c r="L56" t="s">
        <v>25</v>
      </c>
      <c r="M56" t="b">
        <v>0</v>
      </c>
      <c r="N56" t="s">
        <v>35</v>
      </c>
      <c r="O56" t="b">
        <v>1</v>
      </c>
      <c r="P56" s="1">
        <v>45356.456388888888</v>
      </c>
      <c r="Q56" t="s">
        <v>24</v>
      </c>
      <c r="R56" t="s">
        <v>24</v>
      </c>
      <c r="S56" t="s">
        <v>24</v>
      </c>
      <c r="T56" t="s">
        <v>401</v>
      </c>
      <c r="U56" t="str">
        <f>LOWER(UsersLocTbl[[#This Row],[User principal name]])</f>
        <v>roufaa.benyahia@monbat.com</v>
      </c>
      <c r="V56" s="31"/>
    </row>
    <row r="57" spans="1:22" x14ac:dyDescent="0.2">
      <c r="A57" t="s">
        <v>298</v>
      </c>
      <c r="B57" t="s">
        <v>299</v>
      </c>
      <c r="C57" t="str">
        <f>_xlfn.TEXTAFTER(UsersLocTbl[[#This Row],[User principal name]],"@")</f>
        <v>monbat.com</v>
      </c>
      <c r="D57" t="s">
        <v>300</v>
      </c>
      <c r="E57" t="s">
        <v>301</v>
      </c>
      <c r="F57" s="1">
        <v>45447.657187500001</v>
      </c>
      <c r="G57" t="s">
        <v>24</v>
      </c>
      <c r="H57" t="s">
        <v>24</v>
      </c>
      <c r="I57" t="s">
        <v>24</v>
      </c>
      <c r="J57" t="s">
        <v>24</v>
      </c>
      <c r="K57" t="s">
        <v>24</v>
      </c>
      <c r="L57" t="s">
        <v>25</v>
      </c>
      <c r="M57" t="b">
        <v>0</v>
      </c>
      <c r="N57" t="s">
        <v>35</v>
      </c>
      <c r="O57" t="b">
        <v>1</v>
      </c>
      <c r="P57" s="1">
        <v>45449.498194444444</v>
      </c>
      <c r="Q57" t="s">
        <v>24</v>
      </c>
      <c r="R57" t="s">
        <v>24</v>
      </c>
      <c r="S57" t="s">
        <v>24</v>
      </c>
      <c r="T57" t="s">
        <v>302</v>
      </c>
      <c r="U57" t="str">
        <f>LOWER(UsersLocTbl[[#This Row],[User principal name]])</f>
        <v>mohamed.akli@monbat.com</v>
      </c>
      <c r="V57" s="31"/>
    </row>
    <row r="58" spans="1:22" x14ac:dyDescent="0.2">
      <c r="A58" t="s">
        <v>228</v>
      </c>
      <c r="B58" t="s">
        <v>229</v>
      </c>
      <c r="C58" t="str">
        <f>_xlfn.TEXTAFTER(UsersLocTbl[[#This Row],[User principal name]],"@")</f>
        <v>monbat.com</v>
      </c>
      <c r="D58" t="s">
        <v>230</v>
      </c>
      <c r="E58" t="s">
        <v>231</v>
      </c>
      <c r="F58" s="1">
        <v>45447.65892361111</v>
      </c>
      <c r="G58" t="s">
        <v>24</v>
      </c>
      <c r="H58" t="s">
        <v>24</v>
      </c>
      <c r="I58" t="s">
        <v>24</v>
      </c>
      <c r="J58" t="s">
        <v>24</v>
      </c>
      <c r="K58" t="s">
        <v>24</v>
      </c>
      <c r="L58" t="s">
        <v>25</v>
      </c>
      <c r="M58" t="b">
        <v>0</v>
      </c>
      <c r="N58" t="s">
        <v>35</v>
      </c>
      <c r="O58" t="b">
        <v>1</v>
      </c>
      <c r="P58" s="1">
        <v>45450.562581018516</v>
      </c>
      <c r="Q58" t="s">
        <v>24</v>
      </c>
      <c r="R58" t="s">
        <v>24</v>
      </c>
      <c r="S58" t="s">
        <v>24</v>
      </c>
      <c r="T58" t="s">
        <v>232</v>
      </c>
      <c r="U58" t="str">
        <f>LOWER(UsersLocTbl[[#This Row],[User principal name]])</f>
        <v>iheb.mzoughi@monbat.com</v>
      </c>
      <c r="V58" s="31"/>
    </row>
    <row r="59" spans="1:22" x14ac:dyDescent="0.2">
      <c r="A59" t="s">
        <v>283</v>
      </c>
      <c r="B59" t="s">
        <v>284</v>
      </c>
      <c r="C59" t="str">
        <f>_xlfn.TEXTAFTER(UsersLocTbl[[#This Row],[User principal name]],"@")</f>
        <v>monbat.com</v>
      </c>
      <c r="D59" t="s">
        <v>285</v>
      </c>
      <c r="E59" t="s">
        <v>286</v>
      </c>
      <c r="F59" s="1">
        <v>45462.440775462965</v>
      </c>
      <c r="G59" t="s">
        <v>24</v>
      </c>
      <c r="H59" t="s">
        <v>24</v>
      </c>
      <c r="I59" t="s">
        <v>24</v>
      </c>
      <c r="J59" t="s">
        <v>24</v>
      </c>
      <c r="K59" t="s">
        <v>24</v>
      </c>
      <c r="L59" t="s">
        <v>25</v>
      </c>
      <c r="M59" t="b">
        <v>0</v>
      </c>
      <c r="N59" t="s">
        <v>35</v>
      </c>
      <c r="O59" t="b">
        <v>1</v>
      </c>
      <c r="P59" s="1">
        <v>45462.440775462965</v>
      </c>
      <c r="Q59" t="s">
        <v>24</v>
      </c>
      <c r="R59" t="s">
        <v>24</v>
      </c>
      <c r="S59" t="s">
        <v>24</v>
      </c>
      <c r="T59" t="s">
        <v>287</v>
      </c>
      <c r="U59" t="str">
        <f>LOWER(UsersLocTbl[[#This Row],[User principal name]])</f>
        <v>makrem.messaoudi@monbat.com</v>
      </c>
      <c r="V59" s="31"/>
    </row>
    <row r="60" spans="1:22" x14ac:dyDescent="0.2">
      <c r="A60" t="s">
        <v>471</v>
      </c>
      <c r="B60" t="s">
        <v>472</v>
      </c>
      <c r="C60" t="str">
        <f>_xlfn.TEXTAFTER(UsersLocTbl[[#This Row],[User principal name]],"@")</f>
        <v>monbat.com</v>
      </c>
      <c r="D60" t="s">
        <v>473</v>
      </c>
      <c r="E60" t="s">
        <v>474</v>
      </c>
      <c r="F60" s="1">
        <v>45462.441921296297</v>
      </c>
      <c r="G60" t="s">
        <v>24</v>
      </c>
      <c r="H60" t="s">
        <v>24</v>
      </c>
      <c r="I60" t="s">
        <v>24</v>
      </c>
      <c r="J60" t="s">
        <v>24</v>
      </c>
      <c r="K60" t="s">
        <v>24</v>
      </c>
      <c r="L60" t="s">
        <v>25</v>
      </c>
      <c r="M60" t="b">
        <v>0</v>
      </c>
      <c r="N60" t="s">
        <v>35</v>
      </c>
      <c r="O60" t="b">
        <v>1</v>
      </c>
      <c r="P60" s="1">
        <v>45764.665868055556</v>
      </c>
      <c r="Q60" t="s">
        <v>24</v>
      </c>
      <c r="R60" t="s">
        <v>24</v>
      </c>
      <c r="S60" t="s">
        <v>24</v>
      </c>
      <c r="T60" t="s">
        <v>475</v>
      </c>
      <c r="U60" t="str">
        <f>LOWER(UsersLocTbl[[#This Row],[User principal name]])</f>
        <v>yessin.iakhrem@monbat.com</v>
      </c>
      <c r="V60" s="31"/>
    </row>
    <row r="61" spans="1:22" x14ac:dyDescent="0.2">
      <c r="A61" t="s">
        <v>95</v>
      </c>
      <c r="B61" t="s">
        <v>96</v>
      </c>
      <c r="C61" t="str">
        <f>_xlfn.TEXTAFTER(UsersLocTbl[[#This Row],[User principal name]],"@")</f>
        <v>monbat.com</v>
      </c>
      <c r="D61" t="s">
        <v>92</v>
      </c>
      <c r="E61" t="s">
        <v>97</v>
      </c>
      <c r="F61" s="1">
        <v>45468.482303240744</v>
      </c>
      <c r="G61" t="s">
        <v>24</v>
      </c>
      <c r="H61" t="s">
        <v>24</v>
      </c>
      <c r="I61" t="s">
        <v>24</v>
      </c>
      <c r="J61" t="s">
        <v>24</v>
      </c>
      <c r="K61" t="s">
        <v>24</v>
      </c>
      <c r="L61" t="s">
        <v>25</v>
      </c>
      <c r="M61" t="b">
        <v>0</v>
      </c>
      <c r="N61" t="s">
        <v>35</v>
      </c>
      <c r="O61" t="b">
        <v>1</v>
      </c>
      <c r="P61" s="1">
        <v>45468.482291666667</v>
      </c>
      <c r="Q61" t="s">
        <v>24</v>
      </c>
      <c r="R61" t="s">
        <v>24</v>
      </c>
      <c r="S61" t="s">
        <v>24</v>
      </c>
      <c r="T61" t="s">
        <v>98</v>
      </c>
      <c r="U61" t="str">
        <f>LOWER(UsersLocTbl[[#This Row],[User principal name]])</f>
        <v>amine.othman@monbat.com</v>
      </c>
      <c r="V61" s="31"/>
    </row>
    <row r="62" spans="1:22" x14ac:dyDescent="0.2">
      <c r="A62" t="s">
        <v>303</v>
      </c>
      <c r="B62" t="s">
        <v>304</v>
      </c>
      <c r="C62" t="str">
        <f>_xlfn.TEXTAFTER(UsersLocTbl[[#This Row],[User principal name]],"@")</f>
        <v>monbat.com</v>
      </c>
      <c r="D62" t="s">
        <v>300</v>
      </c>
      <c r="E62" t="s">
        <v>305</v>
      </c>
      <c r="F62" s="1">
        <v>45470.589803240742</v>
      </c>
      <c r="G62" t="s">
        <v>24</v>
      </c>
      <c r="H62" t="s">
        <v>24</v>
      </c>
      <c r="I62" t="s">
        <v>24</v>
      </c>
      <c r="J62" t="s">
        <v>24</v>
      </c>
      <c r="K62" t="s">
        <v>24</v>
      </c>
      <c r="L62" t="s">
        <v>25</v>
      </c>
      <c r="M62" t="b">
        <v>0</v>
      </c>
      <c r="N62" t="s">
        <v>35</v>
      </c>
      <c r="O62" t="b">
        <v>1</v>
      </c>
      <c r="P62" s="1">
        <v>45470.589803240742</v>
      </c>
      <c r="Q62" t="s">
        <v>24</v>
      </c>
      <c r="R62" t="s">
        <v>24</v>
      </c>
      <c r="S62" t="s">
        <v>24</v>
      </c>
      <c r="T62" t="s">
        <v>306</v>
      </c>
      <c r="U62" t="str">
        <f>LOWER(UsersLocTbl[[#This Row],[User principal name]])</f>
        <v>mohamed.ayari@monbat.com</v>
      </c>
      <c r="V62" s="31"/>
    </row>
    <row r="63" spans="1:22" s="25" customFormat="1" x14ac:dyDescent="0.2">
      <c r="A63" s="25" t="s">
        <v>186</v>
      </c>
      <c r="B63" s="25" t="s">
        <v>187</v>
      </c>
      <c r="C63" s="25" t="str">
        <f>_xlfn.TEXTAFTER(UsersLocTbl[[#This Row],[User principal name]],"@")</f>
        <v>monbat.com</v>
      </c>
      <c r="D63" s="25" t="s">
        <v>188</v>
      </c>
      <c r="E63" s="25" t="s">
        <v>189</v>
      </c>
      <c r="F63" s="26">
        <v>45517.535879629628</v>
      </c>
      <c r="G63" s="25" t="s">
        <v>24</v>
      </c>
      <c r="H63" s="25" t="s">
        <v>24</v>
      </c>
      <c r="I63" s="25" t="s">
        <v>24</v>
      </c>
      <c r="J63" s="25" t="s">
        <v>24</v>
      </c>
      <c r="K63" s="25" t="s">
        <v>24</v>
      </c>
      <c r="L63" s="25" t="s">
        <v>25</v>
      </c>
      <c r="M63" s="25" t="b">
        <v>0</v>
      </c>
      <c r="N63" s="25" t="s">
        <v>190</v>
      </c>
      <c r="O63" s="25" t="b">
        <v>1</v>
      </c>
      <c r="P63" s="26">
        <v>45517.535879629628</v>
      </c>
      <c r="Q63" s="25" t="s">
        <v>24</v>
      </c>
      <c r="R63" s="25" t="s">
        <v>24</v>
      </c>
      <c r="S63" s="25" t="s">
        <v>24</v>
      </c>
      <c r="T63" s="25" t="s">
        <v>191</v>
      </c>
      <c r="U63" s="25" t="str">
        <f>LOWER(UsersLocTbl[[#This Row],[User principal name]])</f>
        <v>hamza.marouani@monbat.com</v>
      </c>
      <c r="V63" t="s">
        <v>673</v>
      </c>
    </row>
    <row r="64" spans="1:22" s="25" customFormat="1" x14ac:dyDescent="0.2">
      <c r="A64" s="25" t="s">
        <v>157</v>
      </c>
      <c r="B64" s="25" t="s">
        <v>158</v>
      </c>
      <c r="C64" s="25" t="str">
        <f>_xlfn.TEXTAFTER(UsersLocTbl[[#This Row],[User principal name]],"@")</f>
        <v>monbat.com</v>
      </c>
      <c r="D64" s="25" t="s">
        <v>159</v>
      </c>
      <c r="E64" s="25" t="s">
        <v>160</v>
      </c>
      <c r="F64" s="26">
        <v>45517.53665509259</v>
      </c>
      <c r="G64" s="25" t="s">
        <v>24</v>
      </c>
      <c r="H64" s="25" t="s">
        <v>24</v>
      </c>
      <c r="I64" s="25" t="s">
        <v>24</v>
      </c>
      <c r="J64" s="25" t="s">
        <v>24</v>
      </c>
      <c r="K64" s="25" t="s">
        <v>24</v>
      </c>
      <c r="L64" s="25" t="s">
        <v>25</v>
      </c>
      <c r="M64" s="25" t="b">
        <v>0</v>
      </c>
      <c r="N64" s="25" t="s">
        <v>161</v>
      </c>
      <c r="O64" s="25" t="b">
        <v>1</v>
      </c>
      <c r="P64" s="26">
        <v>45517.53665509259</v>
      </c>
      <c r="Q64" s="25" t="s">
        <v>24</v>
      </c>
      <c r="R64" s="25" t="s">
        <v>24</v>
      </c>
      <c r="S64" s="25" t="s">
        <v>24</v>
      </c>
      <c r="T64" s="25" t="s">
        <v>162</v>
      </c>
      <c r="U64" s="25" t="str">
        <f>LOWER(UsersLocTbl[[#This Row],[User principal name]])</f>
        <v>fedi.dakhlaoui@monbat.com</v>
      </c>
      <c r="V64" t="s">
        <v>673</v>
      </c>
    </row>
    <row r="65" spans="1:22" x14ac:dyDescent="0.2">
      <c r="A65" t="s">
        <v>84</v>
      </c>
      <c r="B65" t="s">
        <v>85</v>
      </c>
      <c r="C65" t="str">
        <f>_xlfn.TEXTAFTER(UsersLocTbl[[#This Row],[User principal name]],"@")</f>
        <v>monbat.com</v>
      </c>
      <c r="D65" t="s">
        <v>86</v>
      </c>
      <c r="E65" t="s">
        <v>87</v>
      </c>
      <c r="F65" s="1">
        <v>45616.476388888892</v>
      </c>
      <c r="G65" t="s">
        <v>24</v>
      </c>
      <c r="H65" t="s">
        <v>24</v>
      </c>
      <c r="I65" t="s">
        <v>24</v>
      </c>
      <c r="J65" t="s">
        <v>24</v>
      </c>
      <c r="K65" t="s">
        <v>24</v>
      </c>
      <c r="L65" t="s">
        <v>25</v>
      </c>
      <c r="M65" t="b">
        <v>0</v>
      </c>
      <c r="N65" t="s">
        <v>88</v>
      </c>
      <c r="O65" t="b">
        <v>1</v>
      </c>
      <c r="P65" s="1">
        <v>45784.528807870367</v>
      </c>
      <c r="Q65" t="s">
        <v>24</v>
      </c>
      <c r="R65" t="s">
        <v>24</v>
      </c>
      <c r="S65" t="s">
        <v>24</v>
      </c>
      <c r="T65" t="s">
        <v>89</v>
      </c>
      <c r="U65" t="str">
        <f>LOWER(UsersLocTbl[[#This Row],[User principal name]])</f>
        <v>alaedinne.sghaier@monbat.com</v>
      </c>
      <c r="V65" s="31"/>
    </row>
    <row r="66" spans="1:22" x14ac:dyDescent="0.2">
      <c r="A66" t="s">
        <v>392</v>
      </c>
      <c r="B66" t="s">
        <v>393</v>
      </c>
      <c r="C66" t="str">
        <f>_xlfn.TEXTAFTER(UsersLocTbl[[#This Row],[User principal name]],"@")</f>
        <v>monbat.com</v>
      </c>
      <c r="D66" t="s">
        <v>394</v>
      </c>
      <c r="E66" t="s">
        <v>395</v>
      </c>
      <c r="F66" s="1">
        <v>45684.676678240743</v>
      </c>
      <c r="G66" t="s">
        <v>24</v>
      </c>
      <c r="H66" t="s">
        <v>24</v>
      </c>
      <c r="I66" t="s">
        <v>24</v>
      </c>
      <c r="J66" t="s">
        <v>24</v>
      </c>
      <c r="K66" t="s">
        <v>24</v>
      </c>
      <c r="L66" t="s">
        <v>25</v>
      </c>
      <c r="M66" t="b">
        <v>0</v>
      </c>
      <c r="N66" t="s">
        <v>35</v>
      </c>
      <c r="O66" t="b">
        <v>1</v>
      </c>
      <c r="P66" s="1">
        <v>45798.77</v>
      </c>
      <c r="Q66" t="s">
        <v>24</v>
      </c>
      <c r="R66" t="s">
        <v>24</v>
      </c>
      <c r="S66" t="s">
        <v>24</v>
      </c>
      <c r="T66" t="s">
        <v>396</v>
      </c>
      <c r="U66" t="str">
        <f>LOWER(UsersLocTbl[[#This Row],[User principal name]])</f>
        <v>rayen.yazidi@monbat.com</v>
      </c>
      <c r="V66" s="31"/>
    </row>
    <row r="67" spans="1:22" x14ac:dyDescent="0.2">
      <c r="A67" t="s">
        <v>90</v>
      </c>
      <c r="B67" t="s">
        <v>91</v>
      </c>
      <c r="C67" t="str">
        <f>_xlfn.TEXTAFTER(UsersLocTbl[[#This Row],[User principal name]],"@")</f>
        <v>monbat.com</v>
      </c>
      <c r="D67" t="s">
        <v>92</v>
      </c>
      <c r="E67" t="s">
        <v>93</v>
      </c>
      <c r="F67" s="1">
        <v>45699.410393518519</v>
      </c>
      <c r="G67" t="s">
        <v>24</v>
      </c>
      <c r="H67" t="s">
        <v>24</v>
      </c>
      <c r="I67" t="s">
        <v>24</v>
      </c>
      <c r="J67" t="s">
        <v>34</v>
      </c>
      <c r="K67" t="s">
        <v>24</v>
      </c>
      <c r="L67" t="s">
        <v>25</v>
      </c>
      <c r="M67" t="b">
        <v>0</v>
      </c>
      <c r="N67" t="s">
        <v>88</v>
      </c>
      <c r="O67" t="b">
        <v>1</v>
      </c>
      <c r="P67" s="1">
        <v>45922.682708333334</v>
      </c>
      <c r="Q67" t="s">
        <v>24</v>
      </c>
      <c r="R67" t="s">
        <v>24</v>
      </c>
      <c r="S67" t="s">
        <v>24</v>
      </c>
      <c r="T67" t="s">
        <v>94</v>
      </c>
      <c r="U67" t="str">
        <f>LOWER(UsersLocTbl[[#This Row],[User principal name]])</f>
        <v>amine.benhassine@monbat.com</v>
      </c>
      <c r="V67" s="31"/>
    </row>
    <row r="68" spans="1:22" x14ac:dyDescent="0.2">
      <c r="A68" t="s">
        <v>246</v>
      </c>
      <c r="B68" t="s">
        <v>247</v>
      </c>
      <c r="C68" t="str">
        <f>_xlfn.TEXTAFTER(UsersLocTbl[[#This Row],[User principal name]],"@")</f>
        <v>monbat.com</v>
      </c>
      <c r="D68" t="s">
        <v>235</v>
      </c>
      <c r="E68" t="s">
        <v>112</v>
      </c>
      <c r="F68" s="1">
        <v>45699.411516203705</v>
      </c>
      <c r="G68" t="s">
        <v>24</v>
      </c>
      <c r="H68" t="s">
        <v>24</v>
      </c>
      <c r="I68" t="s">
        <v>24</v>
      </c>
      <c r="J68" t="s">
        <v>34</v>
      </c>
      <c r="K68" t="s">
        <v>24</v>
      </c>
      <c r="L68" t="s">
        <v>25</v>
      </c>
      <c r="M68" t="b">
        <v>0</v>
      </c>
      <c r="N68" t="s">
        <v>35</v>
      </c>
      <c r="O68" t="b">
        <v>1</v>
      </c>
      <c r="P68" s="1">
        <v>45978.430833333332</v>
      </c>
      <c r="Q68" t="s">
        <v>24</v>
      </c>
      <c r="R68" t="s">
        <v>24</v>
      </c>
      <c r="S68" t="s">
        <v>24</v>
      </c>
      <c r="T68" t="s">
        <v>248</v>
      </c>
      <c r="U68" t="str">
        <f>LOWER(UsersLocTbl[[#This Row],[User principal name]])</f>
        <v>imen.mejri@monbat.com</v>
      </c>
      <c r="V68" s="31"/>
    </row>
    <row r="69" spans="1:22" s="25" customFormat="1" x14ac:dyDescent="0.2">
      <c r="A69" s="25" t="s">
        <v>425</v>
      </c>
      <c r="B69" s="25" t="s">
        <v>426</v>
      </c>
      <c r="C69" s="25" t="str">
        <f>_xlfn.TEXTAFTER(UsersLocTbl[[#This Row],[User principal name]],"@")</f>
        <v>monbat.com</v>
      </c>
      <c r="D69" s="25" t="s">
        <v>427</v>
      </c>
      <c r="E69" s="25" t="s">
        <v>428</v>
      </c>
      <c r="F69" s="26">
        <v>45701.540625000001</v>
      </c>
      <c r="G69" s="25" t="s">
        <v>24</v>
      </c>
      <c r="H69" s="25" t="s">
        <v>24</v>
      </c>
      <c r="I69" s="25" t="s">
        <v>24</v>
      </c>
      <c r="J69" s="25" t="s">
        <v>24</v>
      </c>
      <c r="K69" s="25" t="s">
        <v>24</v>
      </c>
      <c r="L69" s="25" t="s">
        <v>25</v>
      </c>
      <c r="M69" s="25" t="b">
        <v>0</v>
      </c>
      <c r="N69" s="25" t="s">
        <v>26</v>
      </c>
      <c r="O69" s="25" t="b">
        <v>1</v>
      </c>
      <c r="P69" s="26">
        <v>45701.61273148148</v>
      </c>
      <c r="Q69" s="25" t="s">
        <v>24</v>
      </c>
      <c r="R69" s="25" t="s">
        <v>24</v>
      </c>
      <c r="S69" s="25" t="s">
        <v>24</v>
      </c>
      <c r="T69" s="25" t="s">
        <v>429</v>
      </c>
      <c r="U69" s="25" t="str">
        <f>LOWER(UsersLocTbl[[#This Row],[User principal name]])</f>
        <v>thouraya.dridi@monbat.com</v>
      </c>
      <c r="V69" t="s">
        <v>673</v>
      </c>
    </row>
    <row r="70" spans="1:22" x14ac:dyDescent="0.2">
      <c r="A70" t="s">
        <v>288</v>
      </c>
      <c r="B70" t="s">
        <v>289</v>
      </c>
      <c r="C70" t="str">
        <f>_xlfn.TEXTAFTER(UsersLocTbl[[#This Row],[User principal name]],"@")</f>
        <v>monbat.com</v>
      </c>
      <c r="D70" t="s">
        <v>290</v>
      </c>
      <c r="E70" t="s">
        <v>291</v>
      </c>
      <c r="F70" s="1">
        <v>45716.46980324074</v>
      </c>
      <c r="G70" t="s">
        <v>24</v>
      </c>
      <c r="H70" t="s">
        <v>24</v>
      </c>
      <c r="I70" t="s">
        <v>24</v>
      </c>
      <c r="J70" t="s">
        <v>24</v>
      </c>
      <c r="K70" t="s">
        <v>24</v>
      </c>
      <c r="L70" t="s">
        <v>25</v>
      </c>
      <c r="M70" t="b">
        <v>0</v>
      </c>
      <c r="N70" t="s">
        <v>88</v>
      </c>
      <c r="O70" t="b">
        <v>1</v>
      </c>
      <c r="P70" s="1">
        <v>45933.564062500001</v>
      </c>
      <c r="Q70" t="s">
        <v>24</v>
      </c>
      <c r="R70" t="s">
        <v>24</v>
      </c>
      <c r="S70" t="s">
        <v>24</v>
      </c>
      <c r="T70" t="s">
        <v>292</v>
      </c>
      <c r="U70" t="str">
        <f>LOWER(UsersLocTbl[[#This Row],[User principal name]])</f>
        <v>marwa.aaribi@monbat.com</v>
      </c>
      <c r="V70" s="31"/>
    </row>
    <row r="71" spans="1:22" x14ac:dyDescent="0.2">
      <c r="A71" t="s">
        <v>192</v>
      </c>
      <c r="B71" t="s">
        <v>193</v>
      </c>
      <c r="C71" t="str">
        <f>_xlfn.TEXTAFTER(UsersLocTbl[[#This Row],[User principal name]],"@")</f>
        <v>monbat.com</v>
      </c>
      <c r="D71" t="s">
        <v>194</v>
      </c>
      <c r="E71" t="s">
        <v>195</v>
      </c>
      <c r="F71" s="1">
        <v>45757.541203703702</v>
      </c>
      <c r="G71" t="s">
        <v>24</v>
      </c>
      <c r="H71" t="s">
        <v>24</v>
      </c>
      <c r="I71" t="s">
        <v>24</v>
      </c>
      <c r="J71" t="s">
        <v>34</v>
      </c>
      <c r="K71" t="s">
        <v>24</v>
      </c>
      <c r="L71" t="s">
        <v>25</v>
      </c>
      <c r="M71" t="b">
        <v>0</v>
      </c>
      <c r="N71" t="s">
        <v>88</v>
      </c>
      <c r="O71" t="b">
        <v>1</v>
      </c>
      <c r="P71" s="1">
        <v>45798.720092592594</v>
      </c>
      <c r="Q71" t="s">
        <v>24</v>
      </c>
      <c r="R71" t="s">
        <v>24</v>
      </c>
      <c r="S71" t="s">
        <v>24</v>
      </c>
      <c r="T71" t="s">
        <v>196</v>
      </c>
      <c r="U71" t="str">
        <f>LOWER(UsersLocTbl[[#This Row],[User principal name]])</f>
        <v>hanen.khammaria@monbat.com</v>
      </c>
      <c r="V71" s="31"/>
    </row>
    <row r="72" spans="1:22" x14ac:dyDescent="0.2">
      <c r="A72" t="s">
        <v>146</v>
      </c>
      <c r="B72" t="s">
        <v>147</v>
      </c>
      <c r="C72" t="str">
        <f>_xlfn.TEXTAFTER(UsersLocTbl[[#This Row],[User principal name]],"@")</f>
        <v>monbat.com</v>
      </c>
      <c r="D72" t="s">
        <v>148</v>
      </c>
      <c r="E72" t="s">
        <v>149</v>
      </c>
      <c r="F72" s="1">
        <v>45771.723483796297</v>
      </c>
      <c r="G72" t="s">
        <v>24</v>
      </c>
      <c r="H72" t="s">
        <v>24</v>
      </c>
      <c r="I72" t="s">
        <v>24</v>
      </c>
      <c r="J72" t="s">
        <v>24</v>
      </c>
      <c r="K72" t="s">
        <v>24</v>
      </c>
      <c r="L72" t="s">
        <v>25</v>
      </c>
      <c r="M72" t="b">
        <v>0</v>
      </c>
      <c r="N72" t="s">
        <v>35</v>
      </c>
      <c r="O72" t="b">
        <v>1</v>
      </c>
      <c r="P72" s="1">
        <v>45772.452372685184</v>
      </c>
      <c r="Q72" t="s">
        <v>24</v>
      </c>
      <c r="R72" t="s">
        <v>24</v>
      </c>
      <c r="S72" t="s">
        <v>24</v>
      </c>
      <c r="T72" t="s">
        <v>150</v>
      </c>
      <c r="U72" t="str">
        <f>LOWER(UsersLocTbl[[#This Row],[User principal name]])</f>
        <v>dorsaf.brhoumi@monbat.com</v>
      </c>
      <c r="V72" s="31"/>
    </row>
    <row r="73" spans="1:22" x14ac:dyDescent="0.2">
      <c r="A73" t="s">
        <v>223</v>
      </c>
      <c r="B73" t="s">
        <v>224</v>
      </c>
      <c r="C73" t="str">
        <f>_xlfn.TEXTAFTER(UsersLocTbl[[#This Row],[User principal name]],"@")</f>
        <v>monbat.com</v>
      </c>
      <c r="D73" t="s">
        <v>225</v>
      </c>
      <c r="E73" t="s">
        <v>226</v>
      </c>
      <c r="F73" s="1">
        <v>45784.66196759259</v>
      </c>
      <c r="G73" t="s">
        <v>24</v>
      </c>
      <c r="H73" t="s">
        <v>24</v>
      </c>
      <c r="I73" t="s">
        <v>24</v>
      </c>
      <c r="J73" t="s">
        <v>24</v>
      </c>
      <c r="K73" t="s">
        <v>24</v>
      </c>
      <c r="L73" t="s">
        <v>25</v>
      </c>
      <c r="M73" t="b">
        <v>0</v>
      </c>
      <c r="N73" t="s">
        <v>88</v>
      </c>
      <c r="O73" t="b">
        <v>1</v>
      </c>
      <c r="P73" s="1">
        <v>45792.513460648152</v>
      </c>
      <c r="Q73" t="s">
        <v>24</v>
      </c>
      <c r="R73" t="s">
        <v>24</v>
      </c>
      <c r="S73" t="s">
        <v>24</v>
      </c>
      <c r="T73" t="s">
        <v>227</v>
      </c>
      <c r="U73" t="str">
        <f>LOWER(UsersLocTbl[[#This Row],[User principal name]])</f>
        <v>houssem.hajji@monbat.com</v>
      </c>
      <c r="V73" s="31"/>
    </row>
    <row r="74" spans="1:22" x14ac:dyDescent="0.2">
      <c r="A74" t="s">
        <v>210</v>
      </c>
      <c r="B74" t="s">
        <v>211</v>
      </c>
      <c r="C74" t="str">
        <f>_xlfn.TEXTAFTER(UsersLocTbl[[#This Row],[User principal name]],"@")</f>
        <v>monbat.com</v>
      </c>
      <c r="D74" t="s">
        <v>212</v>
      </c>
      <c r="E74" t="s">
        <v>213</v>
      </c>
      <c r="F74" s="1">
        <v>45930.711585648147</v>
      </c>
      <c r="G74" t="s">
        <v>214</v>
      </c>
      <c r="H74" t="s">
        <v>58</v>
      </c>
      <c r="I74" t="s">
        <v>24</v>
      </c>
      <c r="J74" t="s">
        <v>34</v>
      </c>
      <c r="K74" t="s">
        <v>24</v>
      </c>
      <c r="L74" t="s">
        <v>25</v>
      </c>
      <c r="M74" t="b">
        <v>0</v>
      </c>
      <c r="N74" t="s">
        <v>35</v>
      </c>
      <c r="O74" t="b">
        <v>1</v>
      </c>
      <c r="P74" s="1">
        <v>45930.731481481482</v>
      </c>
      <c r="Q74" t="s">
        <v>24</v>
      </c>
      <c r="R74" t="s">
        <v>24</v>
      </c>
      <c r="S74" t="s">
        <v>24</v>
      </c>
      <c r="T74" t="s">
        <v>215</v>
      </c>
      <c r="U74" t="str">
        <f>LOWER(UsersLocTbl[[#This Row],[User principal name]])</f>
        <v>heddi.arij@monbat.com</v>
      </c>
      <c r="V74" s="31"/>
    </row>
    <row r="75" spans="1:22" s="25" customFormat="1" x14ac:dyDescent="0.2">
      <c r="A75" s="25" t="s">
        <v>136</v>
      </c>
      <c r="B75" s="25" t="s">
        <v>137</v>
      </c>
      <c r="C75" s="25" t="str">
        <f>_xlfn.TEXTAFTER(UsersLocTbl[[#This Row],[User principal name]],"@")</f>
        <v>monbat.com</v>
      </c>
      <c r="D75" s="25" t="s">
        <v>131</v>
      </c>
      <c r="E75" s="25" t="s">
        <v>138</v>
      </c>
      <c r="F75" s="26">
        <v>46098.359178240738</v>
      </c>
      <c r="G75" s="25" t="s">
        <v>139</v>
      </c>
      <c r="H75" s="25" t="s">
        <v>24</v>
      </c>
      <c r="I75" s="25" t="s">
        <v>24</v>
      </c>
      <c r="J75" s="25" t="s">
        <v>34</v>
      </c>
      <c r="K75" s="25" t="s">
        <v>24</v>
      </c>
      <c r="L75" s="25" t="s">
        <v>25</v>
      </c>
      <c r="M75" s="25" t="b">
        <v>0</v>
      </c>
      <c r="N75" s="25" t="s">
        <v>35</v>
      </c>
      <c r="O75" s="25" t="b">
        <v>1</v>
      </c>
      <c r="P75" s="26">
        <v>46098.508472222224</v>
      </c>
      <c r="Q75" s="25" t="s">
        <v>24</v>
      </c>
      <c r="R75" s="25" t="s">
        <v>24</v>
      </c>
      <c r="S75" s="25" t="s">
        <v>24</v>
      </c>
      <c r="T75" s="25" t="s">
        <v>140</v>
      </c>
      <c r="U75" s="25" t="str">
        <f>LOWER(UsersLocTbl[[#This Row],[User principal name]])</f>
        <v>bassem.jebril@monbat.com</v>
      </c>
      <c r="V75" t="s">
        <v>673</v>
      </c>
    </row>
    <row r="76" spans="1:22" x14ac:dyDescent="0.2">
      <c r="A76" t="s">
        <v>476</v>
      </c>
      <c r="B76" t="s">
        <v>477</v>
      </c>
      <c r="C76" t="str">
        <f>_xlfn.TEXTAFTER(UsersLocTbl[[#This Row],[User principal name]],"@")</f>
        <v>monbat.com</v>
      </c>
      <c r="D76" t="s">
        <v>478</v>
      </c>
      <c r="E76" t="s">
        <v>479</v>
      </c>
      <c r="F76" s="1">
        <v>46113.581226851849</v>
      </c>
      <c r="G76" t="s">
        <v>480</v>
      </c>
      <c r="H76" t="s">
        <v>24</v>
      </c>
      <c r="I76" t="s">
        <v>24</v>
      </c>
      <c r="J76" t="s">
        <v>34</v>
      </c>
      <c r="K76" t="s">
        <v>24</v>
      </c>
      <c r="L76" t="s">
        <v>25</v>
      </c>
      <c r="M76" t="b">
        <v>0</v>
      </c>
      <c r="N76" t="s">
        <v>35</v>
      </c>
      <c r="O76" t="b">
        <v>1</v>
      </c>
      <c r="P76" s="1">
        <v>46114.761238425926</v>
      </c>
      <c r="Q76" t="s">
        <v>24</v>
      </c>
      <c r="R76" t="s">
        <v>24</v>
      </c>
      <c r="S76" t="s">
        <v>24</v>
      </c>
      <c r="T76" t="s">
        <v>481</v>
      </c>
      <c r="U76" t="str">
        <f>LOWER(UsersLocTbl[[#This Row],[User principal name]])</f>
        <v>youssef.moussa@monbat.com</v>
      </c>
      <c r="V76" s="31"/>
    </row>
  </sheetData>
  <pageMargins left="0.25" right="0.25" top="0.75" bottom="0.75" header="0.3" footer="0.3"/>
  <pageSetup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E67F3-45FB-48AB-AA75-F17BA449E3DA}">
  <dimension ref="A1:E49"/>
  <sheetViews>
    <sheetView workbookViewId="0">
      <selection activeCell="B62" sqref="B62"/>
    </sheetView>
  </sheetViews>
  <sheetFormatPr defaultRowHeight="12.75" x14ac:dyDescent="0.2"/>
  <cols>
    <col min="1" max="1" width="4.5" bestFit="1" customWidth="1"/>
    <col min="2" max="2" width="9.375" bestFit="1" customWidth="1"/>
    <col min="3" max="3" width="19.375" bestFit="1" customWidth="1"/>
    <col min="4" max="5" width="35.125" bestFit="1" customWidth="1"/>
  </cols>
  <sheetData>
    <row r="1" spans="1:5" x14ac:dyDescent="0.2">
      <c r="A1" s="3" t="s">
        <v>482</v>
      </c>
      <c r="B1" t="s">
        <v>483</v>
      </c>
      <c r="C1" t="s">
        <v>484</v>
      </c>
      <c r="D1" t="s">
        <v>485</v>
      </c>
      <c r="E1" t="s">
        <v>517</v>
      </c>
    </row>
    <row r="2" spans="1:5" x14ac:dyDescent="0.2">
      <c r="A2">
        <v>1</v>
      </c>
      <c r="B2" s="4"/>
      <c r="C2" t="s">
        <v>20</v>
      </c>
      <c r="D2" t="s">
        <v>21</v>
      </c>
      <c r="E2" t="str">
        <f>LOWER(ContactsTbl[[#This Row],[Email]])</f>
        <v>abdallah.belakhoua@monbat.com</v>
      </c>
    </row>
    <row r="3" spans="1:5" x14ac:dyDescent="0.2">
      <c r="A3">
        <v>2</v>
      </c>
      <c r="B3" s="4"/>
      <c r="C3" t="s">
        <v>28</v>
      </c>
      <c r="D3" t="s">
        <v>29</v>
      </c>
      <c r="E3" t="str">
        <f>LOWER(ContactsTbl[[#This Row],[Email]])</f>
        <v>abdelaziz.harrabi@monbat.com</v>
      </c>
    </row>
    <row r="4" spans="1:5" x14ac:dyDescent="0.2">
      <c r="A4">
        <v>3</v>
      </c>
      <c r="B4" s="4" t="s">
        <v>486</v>
      </c>
      <c r="C4" t="s">
        <v>38</v>
      </c>
      <c r="D4" t="s">
        <v>39</v>
      </c>
      <c r="E4" t="str">
        <f>LOWER(ContactsTbl[[#This Row],[Email]])</f>
        <v>abdelhak.ezzine@monbat.com</v>
      </c>
    </row>
    <row r="5" spans="1:5" x14ac:dyDescent="0.2">
      <c r="A5">
        <v>4</v>
      </c>
      <c r="B5" s="4"/>
      <c r="C5" t="s">
        <v>69</v>
      </c>
      <c r="D5" t="s">
        <v>70</v>
      </c>
      <c r="E5" t="str">
        <f>LOWER(ContactsTbl[[#This Row],[Email]])</f>
        <v>ahmed.hammamia@monbat.com</v>
      </c>
    </row>
    <row r="6" spans="1:5" x14ac:dyDescent="0.2">
      <c r="A6">
        <v>5</v>
      </c>
      <c r="B6" s="4" t="s">
        <v>487</v>
      </c>
      <c r="C6" t="s">
        <v>84</v>
      </c>
      <c r="D6" t="s">
        <v>85</v>
      </c>
      <c r="E6" t="str">
        <f>LOWER(ContactsTbl[[#This Row],[Email]])</f>
        <v>alaedinne.sghaier@monbat.com</v>
      </c>
    </row>
    <row r="7" spans="1:5" x14ac:dyDescent="0.2">
      <c r="A7">
        <v>6</v>
      </c>
      <c r="B7" s="4"/>
      <c r="C7" t="s">
        <v>90</v>
      </c>
      <c r="D7" t="s">
        <v>91</v>
      </c>
      <c r="E7" t="str">
        <f>LOWER(ContactsTbl[[#This Row],[Email]])</f>
        <v>amine.benhassine@monbat.com</v>
      </c>
    </row>
    <row r="8" spans="1:5" x14ac:dyDescent="0.2">
      <c r="A8">
        <v>7</v>
      </c>
      <c r="B8" s="4" t="s">
        <v>488</v>
      </c>
      <c r="C8" t="s">
        <v>95</v>
      </c>
      <c r="D8" t="s">
        <v>96</v>
      </c>
      <c r="E8" t="str">
        <f>LOWER(ContactsTbl[[#This Row],[Email]])</f>
        <v>amine.othman@monbat.com</v>
      </c>
    </row>
    <row r="9" spans="1:5" x14ac:dyDescent="0.2">
      <c r="A9">
        <v>8</v>
      </c>
      <c r="B9" s="4"/>
      <c r="C9" t="s">
        <v>99</v>
      </c>
      <c r="D9" t="s">
        <v>100</v>
      </c>
      <c r="E9" t="str">
        <f>LOWER(ContactsTbl[[#This Row],[Email]])</f>
        <v>amira.ayachi@monbat.com</v>
      </c>
    </row>
    <row r="10" spans="1:5" x14ac:dyDescent="0.2">
      <c r="A10">
        <v>9</v>
      </c>
      <c r="B10" s="4" t="s">
        <v>489</v>
      </c>
      <c r="C10" t="s">
        <v>105</v>
      </c>
      <c r="D10" t="s">
        <v>106</v>
      </c>
      <c r="E10" t="str">
        <f>LOWER(ContactsTbl[[#This Row],[Email]])</f>
        <v>anis.benamor@monbat.com</v>
      </c>
    </row>
    <row r="11" spans="1:5" x14ac:dyDescent="0.2">
      <c r="A11">
        <v>10</v>
      </c>
      <c r="B11" s="4" t="s">
        <v>490</v>
      </c>
      <c r="C11" t="s">
        <v>123</v>
      </c>
      <c r="D11" t="s">
        <v>124</v>
      </c>
      <c r="E11" t="str">
        <f>LOWER(ContactsTbl[[#This Row],[Email]])</f>
        <v>aymen.tarchoun@monbat.com</v>
      </c>
    </row>
    <row r="12" spans="1:5" x14ac:dyDescent="0.2">
      <c r="A12">
        <v>11</v>
      </c>
      <c r="B12" s="4" t="s">
        <v>491</v>
      </c>
      <c r="C12" t="s">
        <v>129</v>
      </c>
      <c r="D12" t="s">
        <v>130</v>
      </c>
      <c r="E12" t="str">
        <f>LOWER(ContactsTbl[[#This Row],[Email]])</f>
        <v>bassem.ghnimi@monbat.com</v>
      </c>
    </row>
    <row r="13" spans="1:5" x14ac:dyDescent="0.2">
      <c r="A13">
        <v>12</v>
      </c>
      <c r="B13" s="4" t="s">
        <v>492</v>
      </c>
      <c r="C13" t="s">
        <v>146</v>
      </c>
      <c r="D13" t="s">
        <v>147</v>
      </c>
      <c r="E13" t="str">
        <f>LOWER(ContactsTbl[[#This Row],[Email]])</f>
        <v>dorsaf.brhoumi@monbat.com</v>
      </c>
    </row>
    <row r="14" spans="1:5" x14ac:dyDescent="0.2">
      <c r="A14">
        <v>13</v>
      </c>
      <c r="B14" s="4" t="s">
        <v>493</v>
      </c>
      <c r="C14" t="s">
        <v>151</v>
      </c>
      <c r="D14" t="s">
        <v>152</v>
      </c>
      <c r="E14" t="str">
        <f>LOWER(ContactsTbl[[#This Row],[Email]])</f>
        <v>fawzi.hammami@monbat.com</v>
      </c>
    </row>
    <row r="15" spans="1:5" x14ac:dyDescent="0.2">
      <c r="A15">
        <v>14</v>
      </c>
      <c r="B15" s="4" t="s">
        <v>494</v>
      </c>
      <c r="C15" t="s">
        <v>170</v>
      </c>
      <c r="D15" t="s">
        <v>171</v>
      </c>
      <c r="E15" t="str">
        <f>LOWER(ContactsTbl[[#This Row],[Email]])</f>
        <v>hamdi.hichri@monbat.com</v>
      </c>
    </row>
    <row r="16" spans="1:5" x14ac:dyDescent="0.2">
      <c r="A16">
        <v>15</v>
      </c>
      <c r="B16" s="4" t="s">
        <v>495</v>
      </c>
      <c r="C16" t="s">
        <v>176</v>
      </c>
      <c r="D16" t="s">
        <v>177</v>
      </c>
      <c r="E16" t="str">
        <f>LOWER(ContactsTbl[[#This Row],[Email]])</f>
        <v>hamdi.saidi@monbat.com</v>
      </c>
    </row>
    <row r="17" spans="1:5" x14ac:dyDescent="0.2">
      <c r="A17">
        <v>16</v>
      </c>
      <c r="B17" s="4" t="s">
        <v>496</v>
      </c>
      <c r="C17" t="s">
        <v>192</v>
      </c>
      <c r="D17" t="s">
        <v>193</v>
      </c>
      <c r="E17" t="str">
        <f>LOWER(ContactsTbl[[#This Row],[Email]])</f>
        <v>hanen.khammaria@monbat.com</v>
      </c>
    </row>
    <row r="18" spans="1:5" x14ac:dyDescent="0.2">
      <c r="A18">
        <v>17</v>
      </c>
      <c r="B18" s="4"/>
      <c r="C18" t="s">
        <v>197</v>
      </c>
      <c r="D18" t="s">
        <v>198</v>
      </c>
      <c r="E18" t="str">
        <f>LOWER(ContactsTbl[[#This Row],[Email]])</f>
        <v>hassen.abbassi@monbat.com</v>
      </c>
    </row>
    <row r="19" spans="1:5" x14ac:dyDescent="0.2">
      <c r="A19">
        <v>18</v>
      </c>
      <c r="B19" s="4" t="s">
        <v>497</v>
      </c>
      <c r="C19" t="s">
        <v>205</v>
      </c>
      <c r="D19" t="s">
        <v>206</v>
      </c>
      <c r="E19" t="str">
        <f>LOWER(ContactsTbl[[#This Row],[Email]])</f>
        <v>hayet.benjannet@monbat.com</v>
      </c>
    </row>
    <row r="20" spans="1:5" x14ac:dyDescent="0.2">
      <c r="A20">
        <v>19</v>
      </c>
      <c r="B20" s="4"/>
      <c r="C20" t="s">
        <v>216</v>
      </c>
      <c r="D20" t="s">
        <v>217</v>
      </c>
      <c r="E20" t="str">
        <f>LOWER(ContactsTbl[[#This Row],[Email]])</f>
        <v>heni.akaichi@monbat.com</v>
      </c>
    </row>
    <row r="21" spans="1:5" x14ac:dyDescent="0.2">
      <c r="A21">
        <v>20</v>
      </c>
      <c r="B21" s="4" t="s">
        <v>494</v>
      </c>
      <c r="C21" t="s">
        <v>223</v>
      </c>
      <c r="D21" t="s">
        <v>224</v>
      </c>
      <c r="E21" t="str">
        <f>LOWER(ContactsTbl[[#This Row],[Email]])</f>
        <v>houssem.hajji@monbat.com</v>
      </c>
    </row>
    <row r="22" spans="1:5" x14ac:dyDescent="0.2">
      <c r="A22">
        <v>21</v>
      </c>
      <c r="B22" s="4" t="s">
        <v>498</v>
      </c>
      <c r="C22" t="s">
        <v>228</v>
      </c>
      <c r="D22" t="s">
        <v>229</v>
      </c>
      <c r="E22" t="str">
        <f>LOWER(ContactsTbl[[#This Row],[Email]])</f>
        <v>iheb.mzoughi@monbat.com</v>
      </c>
    </row>
    <row r="23" spans="1:5" x14ac:dyDescent="0.2">
      <c r="A23">
        <v>22</v>
      </c>
      <c r="B23" s="4"/>
      <c r="C23" t="s">
        <v>233</v>
      </c>
      <c r="D23" t="s">
        <v>234</v>
      </c>
      <c r="E23" t="str">
        <f>LOWER(ContactsTbl[[#This Row],[Email]])</f>
        <v>imen.cherif@monbat.com</v>
      </c>
    </row>
    <row r="24" spans="1:5" x14ac:dyDescent="0.2">
      <c r="A24">
        <v>23</v>
      </c>
      <c r="B24" s="4" t="s">
        <v>498</v>
      </c>
      <c r="C24" t="s">
        <v>246</v>
      </c>
      <c r="D24" t="s">
        <v>247</v>
      </c>
      <c r="E24" t="str">
        <f>LOWER(ContactsTbl[[#This Row],[Email]])</f>
        <v>imen.mejri@monbat.com</v>
      </c>
    </row>
    <row r="25" spans="1:5" x14ac:dyDescent="0.2">
      <c r="A25">
        <v>24</v>
      </c>
      <c r="B25" s="4" t="s">
        <v>499</v>
      </c>
      <c r="C25" t="s">
        <v>261</v>
      </c>
      <c r="D25" t="s">
        <v>262</v>
      </c>
      <c r="E25" t="str">
        <f>LOWER(ContactsTbl[[#This Row],[Email]])</f>
        <v>kamel.jhinaoui@monbat.com</v>
      </c>
    </row>
    <row r="26" spans="1:5" x14ac:dyDescent="0.2">
      <c r="A26">
        <v>25</v>
      </c>
      <c r="B26" s="4"/>
      <c r="C26" t="s">
        <v>269</v>
      </c>
      <c r="D26" t="s">
        <v>270</v>
      </c>
      <c r="E26" t="str">
        <f>LOWER(ContactsTbl[[#This Row],[Email]])</f>
        <v>khaled.haouachi@monbat.com</v>
      </c>
    </row>
    <row r="27" spans="1:5" x14ac:dyDescent="0.2">
      <c r="A27">
        <v>26</v>
      </c>
      <c r="B27" s="4" t="s">
        <v>500</v>
      </c>
      <c r="C27" t="s">
        <v>303</v>
      </c>
      <c r="D27" t="s">
        <v>304</v>
      </c>
      <c r="E27" t="str">
        <f>LOWER(ContactsTbl[[#This Row],[Email]])</f>
        <v>mohamed.ayari@monbat.com</v>
      </c>
    </row>
    <row r="28" spans="1:5" x14ac:dyDescent="0.2">
      <c r="A28">
        <v>27</v>
      </c>
      <c r="B28" s="4" t="s">
        <v>501</v>
      </c>
      <c r="C28" t="s">
        <v>307</v>
      </c>
      <c r="D28" t="s">
        <v>308</v>
      </c>
      <c r="E28" t="str">
        <f>LOWER(ContactsTbl[[#This Row],[Email]])</f>
        <v>mohamed.benmabrouk@monbat.com</v>
      </c>
    </row>
    <row r="29" spans="1:5" x14ac:dyDescent="0.2">
      <c r="A29">
        <v>28</v>
      </c>
      <c r="B29" s="4"/>
      <c r="C29" t="s">
        <v>317</v>
      </c>
      <c r="D29" t="s">
        <v>318</v>
      </c>
      <c r="E29" t="str">
        <f>LOWER(ContactsTbl[[#This Row],[Email]])</f>
        <v>mohamed.rtima@monbat.com</v>
      </c>
    </row>
    <row r="30" spans="1:5" x14ac:dyDescent="0.2">
      <c r="A30">
        <v>29</v>
      </c>
      <c r="B30" s="4" t="s">
        <v>502</v>
      </c>
      <c r="C30" t="s">
        <v>332</v>
      </c>
      <c r="D30" t="s">
        <v>333</v>
      </c>
      <c r="E30" t="str">
        <f>LOWER(ContactsTbl[[#This Row],[Email]])</f>
        <v>montassar.selmi@monbat.com</v>
      </c>
    </row>
    <row r="31" spans="1:5" x14ac:dyDescent="0.2">
      <c r="A31">
        <v>30</v>
      </c>
      <c r="B31" s="4" t="s">
        <v>501</v>
      </c>
      <c r="C31" t="s">
        <v>339</v>
      </c>
      <c r="D31" t="s">
        <v>340</v>
      </c>
      <c r="E31" t="str">
        <f>LOWER(ContactsTbl[[#This Row],[Email]])</f>
        <v>mounir.boudhaouia@monbat.com</v>
      </c>
    </row>
    <row r="32" spans="1:5" x14ac:dyDescent="0.2">
      <c r="A32">
        <v>31</v>
      </c>
      <c r="B32" s="4"/>
      <c r="C32" t="s">
        <v>346</v>
      </c>
      <c r="D32" t="s">
        <v>347</v>
      </c>
      <c r="E32" t="str">
        <f>LOWER(ContactsTbl[[#This Row],[Email]])</f>
        <v>nabil.bousaffara@monbat.com</v>
      </c>
    </row>
    <row r="33" spans="1:5" x14ac:dyDescent="0.2">
      <c r="A33">
        <v>32</v>
      </c>
      <c r="B33" s="4"/>
      <c r="C33" t="s">
        <v>503</v>
      </c>
      <c r="D33" t="s">
        <v>384</v>
      </c>
      <c r="E33" t="str">
        <f>LOWER(ContactsTbl[[#This Row],[Email]])</f>
        <v>ramzi.aouni@monbat.com</v>
      </c>
    </row>
    <row r="34" spans="1:5" x14ac:dyDescent="0.2">
      <c r="A34">
        <v>33</v>
      </c>
      <c r="B34" s="4" t="s">
        <v>504</v>
      </c>
      <c r="C34" t="s">
        <v>392</v>
      </c>
      <c r="D34" t="s">
        <v>393</v>
      </c>
      <c r="E34" t="str">
        <f>LOWER(ContactsTbl[[#This Row],[Email]])</f>
        <v>rayen.yazidi@monbat.com</v>
      </c>
    </row>
    <row r="35" spans="1:5" x14ac:dyDescent="0.2">
      <c r="A35">
        <v>34</v>
      </c>
      <c r="B35" s="4" t="s">
        <v>505</v>
      </c>
      <c r="C35" t="s">
        <v>397</v>
      </c>
      <c r="D35" t="s">
        <v>398</v>
      </c>
      <c r="E35" t="str">
        <f>LOWER(ContactsTbl[[#This Row],[Email]])</f>
        <v>roufaa.benyahia@monbat.com</v>
      </c>
    </row>
    <row r="36" spans="1:5" x14ac:dyDescent="0.2">
      <c r="A36">
        <v>35</v>
      </c>
      <c r="B36" s="4" t="s">
        <v>506</v>
      </c>
      <c r="C36" t="s">
        <v>409</v>
      </c>
      <c r="D36" t="s">
        <v>410</v>
      </c>
      <c r="E36" t="str">
        <f>LOWER(ContactsTbl[[#This Row],[Email]])</f>
        <v>said.benammar@monbat.com</v>
      </c>
    </row>
    <row r="37" spans="1:5" x14ac:dyDescent="0.2">
      <c r="A37">
        <v>36</v>
      </c>
      <c r="B37" s="4" t="s">
        <v>507</v>
      </c>
      <c r="C37" t="s">
        <v>414</v>
      </c>
      <c r="D37" t="s">
        <v>415</v>
      </c>
      <c r="E37" t="str">
        <f>LOWER(ContactsTbl[[#This Row],[Email]])</f>
        <v>sana.benmabrouk@monbat.com</v>
      </c>
    </row>
    <row r="38" spans="1:5" x14ac:dyDescent="0.2">
      <c r="A38">
        <v>37</v>
      </c>
      <c r="B38" s="4" t="s">
        <v>508</v>
      </c>
      <c r="C38" t="s">
        <v>430</v>
      </c>
      <c r="D38" t="s">
        <v>431</v>
      </c>
      <c r="E38" t="str">
        <f>LOWER(ContactsTbl[[#This Row],[Email]])</f>
        <v>wael.doukali@monbat.com</v>
      </c>
    </row>
    <row r="39" spans="1:5" x14ac:dyDescent="0.2">
      <c r="A39">
        <v>38</v>
      </c>
      <c r="B39" s="4"/>
      <c r="C39" t="s">
        <v>435</v>
      </c>
      <c r="D39" t="s">
        <v>436</v>
      </c>
      <c r="E39" t="str">
        <f>LOWER(ContactsTbl[[#This Row],[Email]])</f>
        <v>wafa.ameur@monbat.com</v>
      </c>
    </row>
    <row r="40" spans="1:5" x14ac:dyDescent="0.2">
      <c r="A40">
        <v>39</v>
      </c>
      <c r="B40" s="4"/>
      <c r="C40" t="s">
        <v>448</v>
      </c>
      <c r="D40" t="s">
        <v>449</v>
      </c>
      <c r="E40" t="str">
        <f>LOWER(ContactsTbl[[#This Row],[Email]])</f>
        <v>wassim.takrouni@monbat.com</v>
      </c>
    </row>
    <row r="41" spans="1:5" x14ac:dyDescent="0.2">
      <c r="A41">
        <v>40</v>
      </c>
      <c r="B41" s="4" t="s">
        <v>509</v>
      </c>
      <c r="C41" t="s">
        <v>249</v>
      </c>
      <c r="D41" t="s">
        <v>250</v>
      </c>
      <c r="E41" t="str">
        <f>LOWER(ContactsTbl[[#This Row],[Email]])</f>
        <v>ismahen.saad@monbat.com</v>
      </c>
    </row>
    <row r="42" spans="1:5" x14ac:dyDescent="0.2">
      <c r="A42">
        <v>41</v>
      </c>
      <c r="B42" s="4" t="s">
        <v>510</v>
      </c>
      <c r="C42" t="s">
        <v>456</v>
      </c>
      <c r="D42" t="s">
        <v>457</v>
      </c>
      <c r="E42" t="str">
        <f>LOWER(ContactsTbl[[#This Row],[Email]])</f>
        <v>yassine.benmoussa@monbat.com</v>
      </c>
    </row>
    <row r="43" spans="1:5" x14ac:dyDescent="0.2">
      <c r="A43">
        <v>42</v>
      </c>
      <c r="B43" s="4" t="s">
        <v>511</v>
      </c>
      <c r="C43" t="s">
        <v>136</v>
      </c>
      <c r="D43" t="s">
        <v>137</v>
      </c>
      <c r="E43" t="str">
        <f>LOWER(ContactsTbl[[#This Row],[Email]])</f>
        <v>bassem.jebril@monbat.com</v>
      </c>
    </row>
    <row r="44" spans="1:5" x14ac:dyDescent="0.2">
      <c r="A44">
        <v>43</v>
      </c>
      <c r="B44" s="4"/>
      <c r="C44" t="s">
        <v>366</v>
      </c>
      <c r="D44" t="s">
        <v>367</v>
      </c>
      <c r="E44" t="str">
        <f>LOWER(ContactsTbl[[#This Row],[Email]])</f>
        <v>nizar.ferchichi@monbat.com</v>
      </c>
    </row>
    <row r="45" spans="1:5" x14ac:dyDescent="0.2">
      <c r="A45">
        <v>44</v>
      </c>
      <c r="B45" s="4" t="s">
        <v>512</v>
      </c>
      <c r="C45" t="s">
        <v>254</v>
      </c>
      <c r="D45" t="s">
        <v>255</v>
      </c>
      <c r="E45" t="str">
        <f>LOWER(ContactsTbl[[#This Row],[Email]])</f>
        <v>jalel.hammadi@monbat.com</v>
      </c>
    </row>
    <row r="46" spans="1:5" x14ac:dyDescent="0.2">
      <c r="A46">
        <v>45</v>
      </c>
      <c r="B46" s="4" t="s">
        <v>513</v>
      </c>
      <c r="C46" t="s">
        <v>210</v>
      </c>
      <c r="D46" t="s">
        <v>211</v>
      </c>
      <c r="E46" t="str">
        <f>LOWER(ContactsTbl[[#This Row],[Email]])</f>
        <v>heddi.arij@monbat.com</v>
      </c>
    </row>
    <row r="47" spans="1:5" x14ac:dyDescent="0.2">
      <c r="A47">
        <v>46</v>
      </c>
      <c r="B47" s="4" t="s">
        <v>514</v>
      </c>
      <c r="C47" t="s">
        <v>471</v>
      </c>
      <c r="D47" t="s">
        <v>472</v>
      </c>
      <c r="E47" t="str">
        <f>LOWER(ContactsTbl[[#This Row],[Email]])</f>
        <v>yessin.iakhrem@monbat.com</v>
      </c>
    </row>
    <row r="48" spans="1:5" x14ac:dyDescent="0.2">
      <c r="A48">
        <v>47</v>
      </c>
      <c r="B48" s="4" t="s">
        <v>515</v>
      </c>
      <c r="C48" t="s">
        <v>325</v>
      </c>
      <c r="D48" t="s">
        <v>326</v>
      </c>
      <c r="E48" t="str">
        <f>LOWER(ContactsTbl[[#This Row],[Email]])</f>
        <v>mohammad.kassir@monbatrecycling.com</v>
      </c>
    </row>
    <row r="49" spans="1:5" x14ac:dyDescent="0.2">
      <c r="A49">
        <v>48</v>
      </c>
      <c r="B49" s="4" t="s">
        <v>516</v>
      </c>
      <c r="C49" t="s">
        <v>476</v>
      </c>
      <c r="D49" t="s">
        <v>477</v>
      </c>
      <c r="E49" t="str">
        <f>LOWER(ContactsTbl[[#This Row],[Email]])</f>
        <v>youssef.moussa@monbat.com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5C9BB-7889-4E1A-A849-8B8C3CD767E2}">
  <dimension ref="A1:S47"/>
  <sheetViews>
    <sheetView workbookViewId="0">
      <selection activeCell="J53" sqref="J53"/>
    </sheetView>
  </sheetViews>
  <sheetFormatPr defaultRowHeight="12.75" x14ac:dyDescent="0.2"/>
  <cols>
    <col min="1" max="1" width="19.375" bestFit="1" customWidth="1"/>
    <col min="2" max="2" width="31.5" bestFit="1" customWidth="1"/>
    <col min="3" max="3" width="11" bestFit="1" customWidth="1"/>
    <col min="4" max="4" width="12.875" bestFit="1" customWidth="1"/>
    <col min="5" max="5" width="16.25" bestFit="1" customWidth="1"/>
    <col min="6" max="6" width="15.875" bestFit="1" customWidth="1"/>
    <col min="7" max="7" width="38.5" bestFit="1" customWidth="1"/>
    <col min="8" max="8" width="14" bestFit="1" customWidth="1"/>
    <col min="9" max="9" width="6.75" bestFit="1" customWidth="1"/>
    <col min="10" max="10" width="18.75" bestFit="1" customWidth="1"/>
    <col min="11" max="11" width="10.625" bestFit="1" customWidth="1"/>
    <col min="12" max="12" width="16.625" bestFit="1" customWidth="1"/>
    <col min="13" max="13" width="123.875" bestFit="1" customWidth="1"/>
    <col min="14" max="14" width="25.25" bestFit="1" customWidth="1"/>
    <col min="15" max="15" width="34.875" bestFit="1" customWidth="1"/>
    <col min="16" max="16" width="16.375" bestFit="1" customWidth="1"/>
    <col min="17" max="17" width="20.75" bestFit="1" customWidth="1"/>
    <col min="18" max="18" width="107.5" bestFit="1" customWidth="1"/>
    <col min="19" max="19" width="31.5" bestFit="1" customWidth="1"/>
  </cols>
  <sheetData>
    <row r="1" spans="1:19" x14ac:dyDescent="0.2">
      <c r="A1" s="3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13</v>
      </c>
      <c r="N1" t="s">
        <v>14</v>
      </c>
      <c r="O1" t="s">
        <v>15</v>
      </c>
      <c r="P1" t="s">
        <v>16</v>
      </c>
      <c r="Q1" t="s">
        <v>18</v>
      </c>
      <c r="R1" t="s">
        <v>19</v>
      </c>
      <c r="S1" t="s">
        <v>632</v>
      </c>
    </row>
    <row r="2" spans="1:19" x14ac:dyDescent="0.2">
      <c r="A2" t="s">
        <v>28</v>
      </c>
      <c r="B2" t="s">
        <v>29</v>
      </c>
      <c r="C2" t="str">
        <f>_xlfn.TEXTAFTER(UsersNOURTbl[[#This Row],[User principal name]],"@")</f>
        <v>monbat.com</v>
      </c>
      <c r="D2" t="s">
        <v>30</v>
      </c>
      <c r="E2" t="s">
        <v>31</v>
      </c>
      <c r="F2" t="s">
        <v>518</v>
      </c>
      <c r="G2" t="s">
        <v>32</v>
      </c>
      <c r="H2" t="s">
        <v>33</v>
      </c>
      <c r="J2" t="s">
        <v>34</v>
      </c>
      <c r="L2" t="s">
        <v>25</v>
      </c>
      <c r="M2" t="s">
        <v>35</v>
      </c>
      <c r="N2" t="b">
        <v>1</v>
      </c>
      <c r="O2" t="s">
        <v>519</v>
      </c>
      <c r="P2" s="2" t="s">
        <v>520</v>
      </c>
      <c r="R2" t="s">
        <v>37</v>
      </c>
      <c r="S2" t="str">
        <f>LOWER(UsersNOURTbl[[#This Row],[User principal name]])</f>
        <v>abdelaziz.harrabi@monbat.com</v>
      </c>
    </row>
    <row r="3" spans="1:19" x14ac:dyDescent="0.2">
      <c r="A3" t="s">
        <v>38</v>
      </c>
      <c r="B3" t="s">
        <v>39</v>
      </c>
      <c r="C3" t="str">
        <f>_xlfn.TEXTAFTER(UsersNOURTbl[[#This Row],[User principal name]],"@")</f>
        <v>monbat.com</v>
      </c>
      <c r="D3" t="s">
        <v>40</v>
      </c>
      <c r="E3" t="s">
        <v>41</v>
      </c>
      <c r="F3" t="s">
        <v>521</v>
      </c>
      <c r="G3" t="s">
        <v>42</v>
      </c>
      <c r="H3" t="s">
        <v>43</v>
      </c>
      <c r="J3" t="s">
        <v>34</v>
      </c>
      <c r="L3" t="s">
        <v>25</v>
      </c>
      <c r="M3" t="s">
        <v>35</v>
      </c>
      <c r="N3" t="b">
        <v>1</v>
      </c>
      <c r="O3" t="s">
        <v>522</v>
      </c>
      <c r="P3" s="2" t="s">
        <v>523</v>
      </c>
      <c r="R3" t="s">
        <v>45</v>
      </c>
      <c r="S3" t="str">
        <f>LOWER(UsersNOURTbl[[#This Row],[User principal name]])</f>
        <v>abdelhak.ezzine@monbat.com</v>
      </c>
    </row>
    <row r="4" spans="1:19" x14ac:dyDescent="0.2">
      <c r="A4" t="s">
        <v>46</v>
      </c>
      <c r="B4" t="s">
        <v>47</v>
      </c>
      <c r="C4" t="str">
        <f>_xlfn.TEXTAFTER(UsersNOURTbl[[#This Row],[User principal name]],"@")</f>
        <v>monbat.com</v>
      </c>
      <c r="D4" t="s">
        <v>48</v>
      </c>
      <c r="E4" t="s">
        <v>49</v>
      </c>
      <c r="F4" t="s">
        <v>524</v>
      </c>
      <c r="G4" t="s">
        <v>50</v>
      </c>
      <c r="H4" t="s">
        <v>33</v>
      </c>
      <c r="J4" t="s">
        <v>34</v>
      </c>
      <c r="L4" t="s">
        <v>25</v>
      </c>
      <c r="M4" t="s">
        <v>51</v>
      </c>
      <c r="N4" t="b">
        <v>1</v>
      </c>
      <c r="O4" t="s">
        <v>525</v>
      </c>
      <c r="P4" s="2" t="s">
        <v>526</v>
      </c>
      <c r="R4" t="s">
        <v>53</v>
      </c>
      <c r="S4" t="str">
        <f>LOWER(UsersNOURTbl[[#This Row],[User principal name]])</f>
        <v>abderraouf.naguez@monbat.com</v>
      </c>
    </row>
    <row r="5" spans="1:19" x14ac:dyDescent="0.2">
      <c r="A5" t="s">
        <v>54</v>
      </c>
      <c r="B5" t="s">
        <v>55</v>
      </c>
      <c r="C5" t="str">
        <f>_xlfn.TEXTAFTER(UsersNOURTbl[[#This Row],[User principal name]],"@")</f>
        <v>monbat.com</v>
      </c>
      <c r="D5" t="s">
        <v>56</v>
      </c>
      <c r="E5" t="s">
        <v>57</v>
      </c>
      <c r="F5" t="s">
        <v>527</v>
      </c>
      <c r="G5" t="s">
        <v>58</v>
      </c>
      <c r="H5" t="s">
        <v>59</v>
      </c>
      <c r="J5" t="s">
        <v>34</v>
      </c>
      <c r="L5" t="s">
        <v>25</v>
      </c>
      <c r="M5" t="s">
        <v>35</v>
      </c>
      <c r="N5" t="b">
        <v>1</v>
      </c>
      <c r="O5" t="s">
        <v>528</v>
      </c>
      <c r="R5" t="s">
        <v>60</v>
      </c>
      <c r="S5" t="str">
        <f>LOWER(UsersNOURTbl[[#This Row],[User principal name]])</f>
        <v>achref.benamor@monbat.com</v>
      </c>
    </row>
    <row r="6" spans="1:19" x14ac:dyDescent="0.2">
      <c r="A6" t="s">
        <v>61</v>
      </c>
      <c r="B6" t="s">
        <v>62</v>
      </c>
      <c r="C6" t="str">
        <f>_xlfn.TEXTAFTER(UsersNOURTbl[[#This Row],[User principal name]],"@")</f>
        <v>monbat.com</v>
      </c>
      <c r="D6" t="s">
        <v>56</v>
      </c>
      <c r="E6" t="s">
        <v>63</v>
      </c>
      <c r="F6" t="s">
        <v>529</v>
      </c>
      <c r="G6" t="s">
        <v>64</v>
      </c>
      <c r="H6" t="s">
        <v>59</v>
      </c>
      <c r="J6" t="s">
        <v>34</v>
      </c>
      <c r="L6" t="s">
        <v>25</v>
      </c>
      <c r="M6" t="s">
        <v>65</v>
      </c>
      <c r="N6" t="b">
        <v>1</v>
      </c>
      <c r="O6" t="s">
        <v>530</v>
      </c>
      <c r="P6" s="2" t="s">
        <v>531</v>
      </c>
      <c r="Q6" t="s">
        <v>67</v>
      </c>
      <c r="R6" t="s">
        <v>68</v>
      </c>
      <c r="S6" t="str">
        <f>LOWER(UsersNOURTbl[[#This Row],[User principal name]])</f>
        <v>achref.riahi@monbat.com</v>
      </c>
    </row>
    <row r="7" spans="1:19" x14ac:dyDescent="0.2">
      <c r="A7" t="s">
        <v>69</v>
      </c>
      <c r="B7" t="s">
        <v>70</v>
      </c>
      <c r="C7" t="str">
        <f>_xlfn.TEXTAFTER(UsersNOURTbl[[#This Row],[User principal name]],"@")</f>
        <v>monbat.com</v>
      </c>
      <c r="D7" t="s">
        <v>71</v>
      </c>
      <c r="E7" t="s">
        <v>72</v>
      </c>
      <c r="F7" t="s">
        <v>532</v>
      </c>
      <c r="G7" t="s">
        <v>73</v>
      </c>
      <c r="H7" t="s">
        <v>59</v>
      </c>
      <c r="J7" t="s">
        <v>34</v>
      </c>
      <c r="L7" t="s">
        <v>25</v>
      </c>
      <c r="M7" t="s">
        <v>26</v>
      </c>
      <c r="N7" t="b">
        <v>1</v>
      </c>
      <c r="O7" t="s">
        <v>533</v>
      </c>
      <c r="P7" s="2" t="s">
        <v>534</v>
      </c>
      <c r="R7" t="s">
        <v>75</v>
      </c>
      <c r="S7" t="str">
        <f>LOWER(UsersNOURTbl[[#This Row],[User principal name]])</f>
        <v>ahmed.hammamia@monbat.com</v>
      </c>
    </row>
    <row r="8" spans="1:19" x14ac:dyDescent="0.2">
      <c r="A8" t="s">
        <v>76</v>
      </c>
      <c r="B8" t="s">
        <v>77</v>
      </c>
      <c r="C8" t="str">
        <f>_xlfn.TEXTAFTER(UsersNOURTbl[[#This Row],[User principal name]],"@")</f>
        <v>monbat.com</v>
      </c>
      <c r="D8" t="s">
        <v>71</v>
      </c>
      <c r="E8" t="s">
        <v>78</v>
      </c>
      <c r="F8" t="s">
        <v>535</v>
      </c>
      <c r="G8" t="s">
        <v>79</v>
      </c>
      <c r="H8" t="s">
        <v>80</v>
      </c>
      <c r="I8" t="s">
        <v>81</v>
      </c>
      <c r="J8" t="s">
        <v>34</v>
      </c>
      <c r="K8" t="s">
        <v>33</v>
      </c>
      <c r="L8" t="s">
        <v>25</v>
      </c>
      <c r="M8" t="s">
        <v>82</v>
      </c>
      <c r="N8" t="b">
        <v>1</v>
      </c>
      <c r="O8" t="s">
        <v>536</v>
      </c>
      <c r="R8" t="s">
        <v>83</v>
      </c>
      <c r="S8" t="str">
        <f>LOWER(UsersNOURTbl[[#This Row],[User principal name]])</f>
        <v>ahmed.mabrouki@monbat.com</v>
      </c>
    </row>
    <row r="9" spans="1:19" x14ac:dyDescent="0.2">
      <c r="A9" t="s">
        <v>90</v>
      </c>
      <c r="B9" t="s">
        <v>91</v>
      </c>
      <c r="C9" t="str">
        <f>_xlfn.TEXTAFTER(UsersNOURTbl[[#This Row],[User principal name]],"@")</f>
        <v>monbat.com</v>
      </c>
      <c r="D9" t="s">
        <v>92</v>
      </c>
      <c r="E9" t="s">
        <v>93</v>
      </c>
      <c r="F9" t="s">
        <v>537</v>
      </c>
      <c r="J9" t="s">
        <v>34</v>
      </c>
      <c r="L9" t="s">
        <v>25</v>
      </c>
      <c r="M9" t="s">
        <v>88</v>
      </c>
      <c r="N9" t="b">
        <v>1</v>
      </c>
      <c r="O9" t="s">
        <v>538</v>
      </c>
      <c r="R9" t="s">
        <v>94</v>
      </c>
      <c r="S9" t="str">
        <f>LOWER(UsersNOURTbl[[#This Row],[User principal name]])</f>
        <v>amine.benhassine@monbat.com</v>
      </c>
    </row>
    <row r="10" spans="1:19" x14ac:dyDescent="0.2">
      <c r="A10" t="s">
        <v>99</v>
      </c>
      <c r="B10" t="s">
        <v>100</v>
      </c>
      <c r="C10" t="str">
        <f>_xlfn.TEXTAFTER(UsersNOURTbl[[#This Row],[User principal name]],"@")</f>
        <v>monbat.com</v>
      </c>
      <c r="D10" t="s">
        <v>101</v>
      </c>
      <c r="E10" t="s">
        <v>102</v>
      </c>
      <c r="F10" t="s">
        <v>539</v>
      </c>
      <c r="G10" t="s">
        <v>103</v>
      </c>
      <c r="H10" t="s">
        <v>59</v>
      </c>
      <c r="J10" t="s">
        <v>34</v>
      </c>
      <c r="L10" t="s">
        <v>25</v>
      </c>
      <c r="M10" t="s">
        <v>35</v>
      </c>
      <c r="N10" t="b">
        <v>1</v>
      </c>
      <c r="O10" t="s">
        <v>540</v>
      </c>
      <c r="R10" t="s">
        <v>104</v>
      </c>
      <c r="S10" t="str">
        <f>LOWER(UsersNOURTbl[[#This Row],[User principal name]])</f>
        <v>amira.ayachi@monbat.com</v>
      </c>
    </row>
    <row r="11" spans="1:19" x14ac:dyDescent="0.2">
      <c r="A11" t="s">
        <v>116</v>
      </c>
      <c r="B11" t="s">
        <v>117</v>
      </c>
      <c r="C11" t="str">
        <f>_xlfn.TEXTAFTER(UsersNOURTbl[[#This Row],[User principal name]],"@")</f>
        <v>monbat.com</v>
      </c>
      <c r="D11" t="s">
        <v>118</v>
      </c>
      <c r="E11" t="s">
        <v>119</v>
      </c>
      <c r="F11" t="s">
        <v>541</v>
      </c>
      <c r="G11" t="s">
        <v>120</v>
      </c>
      <c r="H11" t="s">
        <v>33</v>
      </c>
      <c r="J11" t="s">
        <v>34</v>
      </c>
      <c r="L11" t="s">
        <v>25</v>
      </c>
      <c r="M11" t="s">
        <v>35</v>
      </c>
      <c r="N11" t="b">
        <v>1</v>
      </c>
      <c r="O11" t="s">
        <v>542</v>
      </c>
      <c r="P11" s="2" t="s">
        <v>543</v>
      </c>
      <c r="R11" t="s">
        <v>122</v>
      </c>
      <c r="S11" t="str">
        <f>LOWER(UsersNOURTbl[[#This Row],[User principal name]])</f>
        <v>aymen.hrichi@monbat.com</v>
      </c>
    </row>
    <row r="12" spans="1:19" x14ac:dyDescent="0.2">
      <c r="A12" t="s">
        <v>123</v>
      </c>
      <c r="B12" t="s">
        <v>124</v>
      </c>
      <c r="C12" t="str">
        <f>_xlfn.TEXTAFTER(UsersNOURTbl[[#This Row],[User principal name]],"@")</f>
        <v>monbat.com</v>
      </c>
      <c r="D12" t="s">
        <v>118</v>
      </c>
      <c r="E12" t="s">
        <v>125</v>
      </c>
      <c r="F12" t="s">
        <v>544</v>
      </c>
      <c r="G12" t="s">
        <v>126</v>
      </c>
      <c r="H12" t="s">
        <v>127</v>
      </c>
      <c r="J12" t="s">
        <v>34</v>
      </c>
      <c r="L12" t="s">
        <v>25</v>
      </c>
      <c r="M12" t="s">
        <v>26</v>
      </c>
      <c r="N12" t="b">
        <v>1</v>
      </c>
      <c r="O12" t="s">
        <v>545</v>
      </c>
      <c r="R12" t="s">
        <v>128</v>
      </c>
      <c r="S12" t="str">
        <f>LOWER(UsersNOURTbl[[#This Row],[User principal name]])</f>
        <v>aymen.tarchoun@monbat.com</v>
      </c>
    </row>
    <row r="13" spans="1:19" x14ac:dyDescent="0.2">
      <c r="A13" t="s">
        <v>129</v>
      </c>
      <c r="B13" t="s">
        <v>130</v>
      </c>
      <c r="C13" t="str">
        <f>_xlfn.TEXTAFTER(UsersNOURTbl[[#This Row],[User principal name]],"@")</f>
        <v>monbat.com</v>
      </c>
      <c r="D13" t="s">
        <v>131</v>
      </c>
      <c r="E13" t="s">
        <v>132</v>
      </c>
      <c r="F13" t="s">
        <v>546</v>
      </c>
      <c r="G13" t="s">
        <v>133</v>
      </c>
      <c r="H13" t="s">
        <v>59</v>
      </c>
      <c r="J13" t="s">
        <v>34</v>
      </c>
      <c r="L13" t="s">
        <v>25</v>
      </c>
      <c r="M13" t="s">
        <v>26</v>
      </c>
      <c r="N13" t="b">
        <v>1</v>
      </c>
      <c r="O13" t="s">
        <v>547</v>
      </c>
      <c r="P13" s="2" t="s">
        <v>548</v>
      </c>
      <c r="R13" t="s">
        <v>135</v>
      </c>
      <c r="S13" t="str">
        <f>LOWER(UsersNOURTbl[[#This Row],[User principal name]])</f>
        <v>bassem.ghnimi@monbat.com</v>
      </c>
    </row>
    <row r="14" spans="1:19" x14ac:dyDescent="0.2">
      <c r="A14" t="s">
        <v>136</v>
      </c>
      <c r="B14" t="s">
        <v>137</v>
      </c>
      <c r="C14" t="str">
        <f>_xlfn.TEXTAFTER(UsersNOURTbl[[#This Row],[User principal name]],"@")</f>
        <v>monbat.com</v>
      </c>
      <c r="D14" t="s">
        <v>131</v>
      </c>
      <c r="E14" t="s">
        <v>138</v>
      </c>
      <c r="F14" t="s">
        <v>549</v>
      </c>
      <c r="G14" t="s">
        <v>139</v>
      </c>
      <c r="J14" t="s">
        <v>34</v>
      </c>
      <c r="L14" t="s">
        <v>25</v>
      </c>
      <c r="M14" t="s">
        <v>35</v>
      </c>
      <c r="N14" t="b">
        <v>1</v>
      </c>
      <c r="O14" t="s">
        <v>550</v>
      </c>
      <c r="R14" t="s">
        <v>140</v>
      </c>
      <c r="S14" t="str">
        <f>LOWER(UsersNOURTbl[[#This Row],[User principal name]])</f>
        <v>bassem.jebril@monbat.com</v>
      </c>
    </row>
    <row r="15" spans="1:19" x14ac:dyDescent="0.2">
      <c r="A15" t="s">
        <v>151</v>
      </c>
      <c r="B15" t="s">
        <v>152</v>
      </c>
      <c r="C15" t="str">
        <f>_xlfn.TEXTAFTER(UsersNOURTbl[[#This Row],[User principal name]],"@")</f>
        <v>monbat.com</v>
      </c>
      <c r="D15" t="s">
        <v>153</v>
      </c>
      <c r="E15" t="s">
        <v>154</v>
      </c>
      <c r="F15" t="s">
        <v>551</v>
      </c>
      <c r="G15" t="s">
        <v>155</v>
      </c>
      <c r="H15" t="s">
        <v>127</v>
      </c>
      <c r="J15" t="s">
        <v>34</v>
      </c>
      <c r="L15" t="s">
        <v>25</v>
      </c>
      <c r="M15" t="s">
        <v>26</v>
      </c>
      <c r="N15" t="b">
        <v>1</v>
      </c>
      <c r="O15" t="s">
        <v>552</v>
      </c>
      <c r="R15" t="s">
        <v>156</v>
      </c>
      <c r="S15" t="str">
        <f>LOWER(UsersNOURTbl[[#This Row],[User principal name]])</f>
        <v>fawzi.hammami@monbat.com</v>
      </c>
    </row>
    <row r="16" spans="1:19" x14ac:dyDescent="0.2">
      <c r="A16" t="s">
        <v>163</v>
      </c>
      <c r="B16" t="s">
        <v>164</v>
      </c>
      <c r="C16" t="str">
        <f>_xlfn.TEXTAFTER(UsersNOURTbl[[#This Row],[User principal name]],"@")</f>
        <v>monbat.com</v>
      </c>
      <c r="D16" t="s">
        <v>165</v>
      </c>
      <c r="E16" t="s">
        <v>166</v>
      </c>
      <c r="F16" t="s">
        <v>553</v>
      </c>
      <c r="G16" t="s">
        <v>167</v>
      </c>
      <c r="H16" t="s">
        <v>59</v>
      </c>
      <c r="J16" t="s">
        <v>34</v>
      </c>
      <c r="L16" t="s">
        <v>25</v>
      </c>
      <c r="M16" t="s">
        <v>26</v>
      </c>
      <c r="N16" t="b">
        <v>1</v>
      </c>
      <c r="O16" t="s">
        <v>554</v>
      </c>
      <c r="P16" s="2" t="s">
        <v>555</v>
      </c>
      <c r="R16" t="s">
        <v>169</v>
      </c>
      <c r="S16" t="str">
        <f>LOWER(UsersNOURTbl[[#This Row],[User principal name]])</f>
        <v>feriel.bensafta@monbat.com</v>
      </c>
    </row>
    <row r="17" spans="1:19" x14ac:dyDescent="0.2">
      <c r="A17" t="s">
        <v>170</v>
      </c>
      <c r="B17" t="s">
        <v>171</v>
      </c>
      <c r="C17" t="str">
        <f>_xlfn.TEXTAFTER(UsersNOURTbl[[#This Row],[User principal name]],"@")</f>
        <v>monbat.com</v>
      </c>
      <c r="D17" t="s">
        <v>172</v>
      </c>
      <c r="E17" t="s">
        <v>173</v>
      </c>
      <c r="F17" t="s">
        <v>556</v>
      </c>
      <c r="G17" t="s">
        <v>174</v>
      </c>
      <c r="H17" t="s">
        <v>127</v>
      </c>
      <c r="J17" t="s">
        <v>34</v>
      </c>
      <c r="L17" t="s">
        <v>25</v>
      </c>
      <c r="M17" t="s">
        <v>35</v>
      </c>
      <c r="N17" t="b">
        <v>1</v>
      </c>
      <c r="O17" t="s">
        <v>557</v>
      </c>
      <c r="R17" t="s">
        <v>175</v>
      </c>
      <c r="S17" t="str">
        <f>LOWER(UsersNOURTbl[[#This Row],[User principal name]])</f>
        <v>hamdi.hichri@monbat.com</v>
      </c>
    </row>
    <row r="18" spans="1:19" x14ac:dyDescent="0.2">
      <c r="A18" t="s">
        <v>176</v>
      </c>
      <c r="B18" t="s">
        <v>177</v>
      </c>
      <c r="C18" t="str">
        <f>_xlfn.TEXTAFTER(UsersNOURTbl[[#This Row],[User principal name]],"@")</f>
        <v>monbat.com</v>
      </c>
      <c r="D18" t="s">
        <v>172</v>
      </c>
      <c r="E18" t="s">
        <v>178</v>
      </c>
      <c r="F18" t="s">
        <v>558</v>
      </c>
      <c r="G18" t="s">
        <v>120</v>
      </c>
      <c r="H18" t="s">
        <v>59</v>
      </c>
      <c r="J18" t="s">
        <v>34</v>
      </c>
      <c r="L18" t="s">
        <v>25</v>
      </c>
      <c r="M18" t="s">
        <v>26</v>
      </c>
      <c r="N18" t="b">
        <v>1</v>
      </c>
      <c r="O18" t="s">
        <v>559</v>
      </c>
      <c r="P18" s="2" t="s">
        <v>560</v>
      </c>
      <c r="R18" t="s">
        <v>180</v>
      </c>
      <c r="S18" t="str">
        <f>LOWER(UsersNOURTbl[[#This Row],[User principal name]])</f>
        <v>hamdi.saidi@monbat.com</v>
      </c>
    </row>
    <row r="19" spans="1:19" x14ac:dyDescent="0.2">
      <c r="A19" t="s">
        <v>192</v>
      </c>
      <c r="B19" t="s">
        <v>193</v>
      </c>
      <c r="C19" t="str">
        <f>_xlfn.TEXTAFTER(UsersNOURTbl[[#This Row],[User principal name]],"@")</f>
        <v>monbat.com</v>
      </c>
      <c r="D19" t="s">
        <v>194</v>
      </c>
      <c r="E19" t="s">
        <v>195</v>
      </c>
      <c r="F19" t="s">
        <v>561</v>
      </c>
      <c r="J19" t="s">
        <v>34</v>
      </c>
      <c r="L19" t="s">
        <v>25</v>
      </c>
      <c r="M19" t="s">
        <v>88</v>
      </c>
      <c r="N19" t="b">
        <v>1</v>
      </c>
      <c r="O19" t="s">
        <v>562</v>
      </c>
      <c r="R19" t="s">
        <v>196</v>
      </c>
      <c r="S19" t="str">
        <f>LOWER(UsersNOURTbl[[#This Row],[User principal name]])</f>
        <v>hanen.khammaria@monbat.com</v>
      </c>
    </row>
    <row r="20" spans="1:19" x14ac:dyDescent="0.2">
      <c r="A20" t="s">
        <v>197</v>
      </c>
      <c r="B20" t="s">
        <v>198</v>
      </c>
      <c r="C20" t="str">
        <f>_xlfn.TEXTAFTER(UsersNOURTbl[[#This Row],[User principal name]],"@")</f>
        <v>monbat.com</v>
      </c>
      <c r="D20" t="s">
        <v>199</v>
      </c>
      <c r="E20" t="s">
        <v>200</v>
      </c>
      <c r="F20" t="s">
        <v>563</v>
      </c>
      <c r="G20" t="s">
        <v>201</v>
      </c>
      <c r="H20" t="s">
        <v>59</v>
      </c>
      <c r="J20" t="s">
        <v>34</v>
      </c>
      <c r="L20" t="s">
        <v>25</v>
      </c>
      <c r="M20" t="s">
        <v>202</v>
      </c>
      <c r="N20" t="b">
        <v>1</v>
      </c>
      <c r="O20" t="s">
        <v>564</v>
      </c>
      <c r="P20" s="2" t="s">
        <v>565</v>
      </c>
      <c r="R20" t="s">
        <v>204</v>
      </c>
      <c r="S20" t="str">
        <f>LOWER(UsersNOURTbl[[#This Row],[User principal name]])</f>
        <v>hassen.abbassi@monbat.com</v>
      </c>
    </row>
    <row r="21" spans="1:19" x14ac:dyDescent="0.2">
      <c r="A21" t="s">
        <v>210</v>
      </c>
      <c r="B21" t="s">
        <v>211</v>
      </c>
      <c r="C21" t="str">
        <f>_xlfn.TEXTAFTER(UsersNOURTbl[[#This Row],[User principal name]],"@")</f>
        <v>monbat.com</v>
      </c>
      <c r="D21" t="s">
        <v>212</v>
      </c>
      <c r="E21" t="s">
        <v>213</v>
      </c>
      <c r="F21" t="s">
        <v>566</v>
      </c>
      <c r="G21" t="s">
        <v>214</v>
      </c>
      <c r="H21" t="s">
        <v>58</v>
      </c>
      <c r="J21" t="s">
        <v>34</v>
      </c>
      <c r="L21" t="s">
        <v>25</v>
      </c>
      <c r="M21" t="s">
        <v>35</v>
      </c>
      <c r="N21" t="b">
        <v>1</v>
      </c>
      <c r="O21" t="s">
        <v>567</v>
      </c>
      <c r="R21" t="s">
        <v>215</v>
      </c>
      <c r="S21" t="str">
        <f>LOWER(UsersNOURTbl[[#This Row],[User principal name]])</f>
        <v>heddi.arij@monbat.com</v>
      </c>
    </row>
    <row r="22" spans="1:19" x14ac:dyDescent="0.2">
      <c r="A22" t="s">
        <v>216</v>
      </c>
      <c r="B22" t="s">
        <v>217</v>
      </c>
      <c r="C22" t="str">
        <f>_xlfn.TEXTAFTER(UsersNOURTbl[[#This Row],[User principal name]],"@")</f>
        <v>monbat.com</v>
      </c>
      <c r="D22" t="s">
        <v>218</v>
      </c>
      <c r="E22" t="s">
        <v>219</v>
      </c>
      <c r="F22" t="s">
        <v>568</v>
      </c>
      <c r="G22" t="s">
        <v>220</v>
      </c>
      <c r="H22" t="s">
        <v>59</v>
      </c>
      <c r="J22" t="s">
        <v>34</v>
      </c>
      <c r="L22" t="s">
        <v>25</v>
      </c>
      <c r="M22" t="s">
        <v>26</v>
      </c>
      <c r="N22" t="b">
        <v>1</v>
      </c>
      <c r="O22" t="s">
        <v>569</v>
      </c>
      <c r="P22" s="2" t="s">
        <v>570</v>
      </c>
      <c r="R22" t="s">
        <v>222</v>
      </c>
      <c r="S22" t="str">
        <f>LOWER(UsersNOURTbl[[#This Row],[User principal name]])</f>
        <v>heni.akaichi@monbat.com</v>
      </c>
    </row>
    <row r="23" spans="1:19" x14ac:dyDescent="0.2">
      <c r="A23" t="s">
        <v>233</v>
      </c>
      <c r="B23" t="s">
        <v>234</v>
      </c>
      <c r="C23" t="str">
        <f>_xlfn.TEXTAFTER(UsersNOURTbl[[#This Row],[User principal name]],"@")</f>
        <v>monbat.com</v>
      </c>
      <c r="D23" t="s">
        <v>235</v>
      </c>
      <c r="E23" t="s">
        <v>236</v>
      </c>
      <c r="F23" t="s">
        <v>571</v>
      </c>
      <c r="G23" t="s">
        <v>237</v>
      </c>
      <c r="H23" t="s">
        <v>33</v>
      </c>
      <c r="J23" t="s">
        <v>34</v>
      </c>
      <c r="L23" t="s">
        <v>25</v>
      </c>
      <c r="M23" t="s">
        <v>26</v>
      </c>
      <c r="N23" t="b">
        <v>1</v>
      </c>
      <c r="O23" t="s">
        <v>572</v>
      </c>
      <c r="P23" s="2" t="s">
        <v>573</v>
      </c>
      <c r="R23" t="s">
        <v>239</v>
      </c>
      <c r="S23" t="str">
        <f>LOWER(UsersNOURTbl[[#This Row],[User principal name]])</f>
        <v>imen.cherif@monbat.com</v>
      </c>
    </row>
    <row r="24" spans="1:19" x14ac:dyDescent="0.2">
      <c r="A24" t="s">
        <v>246</v>
      </c>
      <c r="B24" t="s">
        <v>247</v>
      </c>
      <c r="C24" t="str">
        <f>_xlfn.TEXTAFTER(UsersNOURTbl[[#This Row],[User principal name]],"@")</f>
        <v>monbat.com</v>
      </c>
      <c r="D24" t="s">
        <v>235</v>
      </c>
      <c r="E24" t="s">
        <v>112</v>
      </c>
      <c r="F24" t="s">
        <v>574</v>
      </c>
      <c r="J24" t="s">
        <v>34</v>
      </c>
      <c r="L24" t="s">
        <v>25</v>
      </c>
      <c r="M24" t="s">
        <v>35</v>
      </c>
      <c r="N24" t="b">
        <v>1</v>
      </c>
      <c r="O24" t="s">
        <v>575</v>
      </c>
      <c r="R24" t="s">
        <v>248</v>
      </c>
      <c r="S24" t="str">
        <f>LOWER(UsersNOURTbl[[#This Row],[User principal name]])</f>
        <v>imen.mejri@monbat.com</v>
      </c>
    </row>
    <row r="25" spans="1:19" x14ac:dyDescent="0.2">
      <c r="A25" t="s">
        <v>254</v>
      </c>
      <c r="B25" t="s">
        <v>255</v>
      </c>
      <c r="C25" t="str">
        <f>_xlfn.TEXTAFTER(UsersNOURTbl[[#This Row],[User principal name]],"@")</f>
        <v>monbat.com</v>
      </c>
      <c r="D25" t="s">
        <v>256</v>
      </c>
      <c r="E25" t="s">
        <v>257</v>
      </c>
      <c r="F25" t="s">
        <v>576</v>
      </c>
      <c r="G25" t="s">
        <v>258</v>
      </c>
      <c r="H25" t="s">
        <v>259</v>
      </c>
      <c r="J25" t="s">
        <v>34</v>
      </c>
      <c r="L25" t="s">
        <v>25</v>
      </c>
      <c r="M25" t="s">
        <v>26</v>
      </c>
      <c r="N25" t="b">
        <v>1</v>
      </c>
      <c r="O25" t="s">
        <v>577</v>
      </c>
      <c r="R25" t="s">
        <v>260</v>
      </c>
      <c r="S25" t="str">
        <f>LOWER(UsersNOURTbl[[#This Row],[User principal name]])</f>
        <v>jalel.hammadi@monbat.com</v>
      </c>
    </row>
    <row r="26" spans="1:19" x14ac:dyDescent="0.2">
      <c r="A26" t="s">
        <v>261</v>
      </c>
      <c r="B26" t="s">
        <v>262</v>
      </c>
      <c r="C26" t="str">
        <f>_xlfn.TEXTAFTER(UsersNOURTbl[[#This Row],[User principal name]],"@")</f>
        <v>monbat.com</v>
      </c>
      <c r="D26" t="s">
        <v>263</v>
      </c>
      <c r="E26" t="s">
        <v>264</v>
      </c>
      <c r="F26" t="s">
        <v>578</v>
      </c>
      <c r="G26" t="s">
        <v>265</v>
      </c>
      <c r="H26" t="s">
        <v>266</v>
      </c>
      <c r="J26" t="s">
        <v>34</v>
      </c>
      <c r="L26" t="s">
        <v>25</v>
      </c>
      <c r="M26" t="s">
        <v>26</v>
      </c>
      <c r="N26" t="b">
        <v>1</v>
      </c>
      <c r="O26" t="s">
        <v>579</v>
      </c>
      <c r="P26" s="2" t="s">
        <v>580</v>
      </c>
      <c r="R26" t="s">
        <v>268</v>
      </c>
      <c r="S26" t="str">
        <f>LOWER(UsersNOURTbl[[#This Row],[User principal name]])</f>
        <v>kamel.jhinaoui@monbat.com</v>
      </c>
    </row>
    <row r="27" spans="1:19" x14ac:dyDescent="0.2">
      <c r="A27" t="s">
        <v>269</v>
      </c>
      <c r="B27" t="s">
        <v>270</v>
      </c>
      <c r="C27" t="str">
        <f>_xlfn.TEXTAFTER(UsersNOURTbl[[#This Row],[User principal name]],"@")</f>
        <v>monbat.com</v>
      </c>
      <c r="D27" t="s">
        <v>271</v>
      </c>
      <c r="E27" t="s">
        <v>272</v>
      </c>
      <c r="F27" t="s">
        <v>581</v>
      </c>
      <c r="G27" t="s">
        <v>273</v>
      </c>
      <c r="H27" t="s">
        <v>127</v>
      </c>
      <c r="J27" t="s">
        <v>34</v>
      </c>
      <c r="L27" t="s">
        <v>25</v>
      </c>
      <c r="M27" t="s">
        <v>26</v>
      </c>
      <c r="N27" t="b">
        <v>1</v>
      </c>
      <c r="O27" t="s">
        <v>581</v>
      </c>
      <c r="R27" t="s">
        <v>274</v>
      </c>
      <c r="S27" t="str">
        <f>LOWER(UsersNOURTbl[[#This Row],[User principal name]])</f>
        <v>khaled.haouachi@monbat.com</v>
      </c>
    </row>
    <row r="28" spans="1:19" x14ac:dyDescent="0.2">
      <c r="A28" t="s">
        <v>275</v>
      </c>
      <c r="B28" t="s">
        <v>276</v>
      </c>
      <c r="C28" t="str">
        <f>_xlfn.TEXTAFTER(UsersNOURTbl[[#This Row],[User principal name]],"@")</f>
        <v>monbat.com</v>
      </c>
      <c r="D28" t="s">
        <v>277</v>
      </c>
      <c r="E28" t="s">
        <v>278</v>
      </c>
      <c r="F28" t="s">
        <v>582</v>
      </c>
      <c r="G28" t="s">
        <v>279</v>
      </c>
      <c r="H28" t="s">
        <v>59</v>
      </c>
      <c r="J28" t="s">
        <v>34</v>
      </c>
      <c r="L28" t="s">
        <v>25</v>
      </c>
      <c r="M28" t="s">
        <v>280</v>
      </c>
      <c r="N28" t="b">
        <v>1</v>
      </c>
      <c r="O28" t="s">
        <v>583</v>
      </c>
      <c r="P28" s="2" t="s">
        <v>584</v>
      </c>
      <c r="R28" t="s">
        <v>282</v>
      </c>
      <c r="S28" t="str">
        <f>LOWER(UsersNOURTbl[[#This Row],[User principal name]])</f>
        <v>lynda.abbes@monbat.com</v>
      </c>
    </row>
    <row r="29" spans="1:19" x14ac:dyDescent="0.2">
      <c r="A29" t="s">
        <v>307</v>
      </c>
      <c r="B29" t="s">
        <v>308</v>
      </c>
      <c r="C29" t="str">
        <f>_xlfn.TEXTAFTER(UsersNOURTbl[[#This Row],[User principal name]],"@")</f>
        <v>monbat.com</v>
      </c>
      <c r="D29" t="s">
        <v>300</v>
      </c>
      <c r="E29" t="s">
        <v>309</v>
      </c>
      <c r="F29" t="s">
        <v>585</v>
      </c>
      <c r="G29" t="s">
        <v>32</v>
      </c>
      <c r="H29" t="s">
        <v>59</v>
      </c>
      <c r="J29" t="s">
        <v>34</v>
      </c>
      <c r="L29" t="s">
        <v>25</v>
      </c>
      <c r="M29" t="s">
        <v>26</v>
      </c>
      <c r="N29" t="b">
        <v>1</v>
      </c>
      <c r="O29" t="s">
        <v>586</v>
      </c>
      <c r="P29" s="2" t="s">
        <v>587</v>
      </c>
      <c r="R29" t="s">
        <v>310</v>
      </c>
      <c r="S29" t="str">
        <f>LOWER(UsersNOURTbl[[#This Row],[User principal name]])</f>
        <v>mohamed.benmabrouk@monbat.com</v>
      </c>
    </row>
    <row r="30" spans="1:19" x14ac:dyDescent="0.2">
      <c r="A30" t="s">
        <v>311</v>
      </c>
      <c r="B30" t="s">
        <v>312</v>
      </c>
      <c r="C30" t="str">
        <f>_xlfn.TEXTAFTER(UsersNOURTbl[[#This Row],[User principal name]],"@")</f>
        <v>monbat.com</v>
      </c>
      <c r="D30" t="s">
        <v>300</v>
      </c>
      <c r="E30" t="s">
        <v>313</v>
      </c>
      <c r="F30" t="s">
        <v>588</v>
      </c>
      <c r="G30" t="s">
        <v>314</v>
      </c>
      <c r="H30" t="s">
        <v>59</v>
      </c>
      <c r="J30" t="s">
        <v>34</v>
      </c>
      <c r="L30" t="s">
        <v>25</v>
      </c>
      <c r="M30" t="s">
        <v>26</v>
      </c>
      <c r="N30" t="b">
        <v>1</v>
      </c>
      <c r="O30" t="s">
        <v>589</v>
      </c>
      <c r="P30" s="2" t="s">
        <v>590</v>
      </c>
      <c r="R30" t="s">
        <v>316</v>
      </c>
      <c r="S30" t="str">
        <f>LOWER(UsersNOURTbl[[#This Row],[User principal name]])</f>
        <v>mohamed.limaeim@monbat.com</v>
      </c>
    </row>
    <row r="31" spans="1:19" x14ac:dyDescent="0.2">
      <c r="A31" t="s">
        <v>317</v>
      </c>
      <c r="B31" t="s">
        <v>318</v>
      </c>
      <c r="C31" t="str">
        <f>_xlfn.TEXTAFTER(UsersNOURTbl[[#This Row],[User principal name]],"@")</f>
        <v>monbat.com</v>
      </c>
      <c r="D31" t="s">
        <v>300</v>
      </c>
      <c r="E31" t="s">
        <v>319</v>
      </c>
      <c r="F31" t="s">
        <v>591</v>
      </c>
      <c r="G31" t="s">
        <v>320</v>
      </c>
      <c r="H31" t="s">
        <v>59</v>
      </c>
      <c r="J31" t="s">
        <v>34</v>
      </c>
      <c r="L31" t="s">
        <v>25</v>
      </c>
      <c r="M31" t="s">
        <v>321</v>
      </c>
      <c r="N31" t="b">
        <v>1</v>
      </c>
      <c r="O31" t="s">
        <v>592</v>
      </c>
      <c r="P31" s="2" t="s">
        <v>593</v>
      </c>
      <c r="Q31" t="s">
        <v>323</v>
      </c>
      <c r="R31" t="s">
        <v>324</v>
      </c>
      <c r="S31" t="str">
        <f>LOWER(UsersNOURTbl[[#This Row],[User principal name]])</f>
        <v>mohamed.rtima@monbat.com</v>
      </c>
    </row>
    <row r="32" spans="1:19" x14ac:dyDescent="0.2">
      <c r="A32" t="s">
        <v>332</v>
      </c>
      <c r="B32" t="s">
        <v>333</v>
      </c>
      <c r="C32" t="str">
        <f>_xlfn.TEXTAFTER(UsersNOURTbl[[#This Row],[User principal name]],"@")</f>
        <v>monbat.com</v>
      </c>
      <c r="D32" t="s">
        <v>334</v>
      </c>
      <c r="E32" t="s">
        <v>335</v>
      </c>
      <c r="F32" t="s">
        <v>594</v>
      </c>
      <c r="G32" t="s">
        <v>336</v>
      </c>
      <c r="H32" t="s">
        <v>337</v>
      </c>
      <c r="J32" t="s">
        <v>34</v>
      </c>
      <c r="K32" t="s">
        <v>114</v>
      </c>
      <c r="L32" t="s">
        <v>25</v>
      </c>
      <c r="M32" t="s">
        <v>35</v>
      </c>
      <c r="N32" t="b">
        <v>1</v>
      </c>
      <c r="O32" t="s">
        <v>594</v>
      </c>
      <c r="R32" t="s">
        <v>338</v>
      </c>
      <c r="S32" t="str">
        <f>LOWER(UsersNOURTbl[[#This Row],[User principal name]])</f>
        <v>montassar.selmi@monbat.com</v>
      </c>
    </row>
    <row r="33" spans="1:19" x14ac:dyDescent="0.2">
      <c r="A33" t="s">
        <v>339</v>
      </c>
      <c r="B33" t="s">
        <v>340</v>
      </c>
      <c r="C33" t="str">
        <f>_xlfn.TEXTAFTER(UsersNOURTbl[[#This Row],[User principal name]],"@")</f>
        <v>monbat.com</v>
      </c>
      <c r="D33" t="s">
        <v>341</v>
      </c>
      <c r="E33" t="s">
        <v>342</v>
      </c>
      <c r="F33" t="s">
        <v>595</v>
      </c>
      <c r="G33" t="s">
        <v>343</v>
      </c>
      <c r="H33" t="s">
        <v>33</v>
      </c>
      <c r="J33" t="s">
        <v>34</v>
      </c>
      <c r="L33" t="s">
        <v>25</v>
      </c>
      <c r="M33" t="s">
        <v>35</v>
      </c>
      <c r="N33" t="b">
        <v>1</v>
      </c>
      <c r="O33" t="s">
        <v>596</v>
      </c>
      <c r="P33" s="2" t="s">
        <v>597</v>
      </c>
      <c r="R33" t="s">
        <v>345</v>
      </c>
      <c r="S33" t="str">
        <f>LOWER(UsersNOURTbl[[#This Row],[User principal name]])</f>
        <v>mounir.boudhaouia@monbat.com</v>
      </c>
    </row>
    <row r="34" spans="1:19" x14ac:dyDescent="0.2">
      <c r="A34" t="s">
        <v>346</v>
      </c>
      <c r="B34" t="s">
        <v>347</v>
      </c>
      <c r="C34" t="str">
        <f>_xlfn.TEXTAFTER(UsersNOURTbl[[#This Row],[User principal name]],"@")</f>
        <v>monbat.com</v>
      </c>
      <c r="D34" t="s">
        <v>348</v>
      </c>
      <c r="E34" t="s">
        <v>349</v>
      </c>
      <c r="F34" t="s">
        <v>598</v>
      </c>
      <c r="G34" t="s">
        <v>350</v>
      </c>
      <c r="H34" t="s">
        <v>59</v>
      </c>
      <c r="J34" t="s">
        <v>34</v>
      </c>
      <c r="L34" t="s">
        <v>25</v>
      </c>
      <c r="M34" t="s">
        <v>26</v>
      </c>
      <c r="N34" t="b">
        <v>1</v>
      </c>
      <c r="O34" t="s">
        <v>599</v>
      </c>
      <c r="P34" s="2" t="s">
        <v>600</v>
      </c>
      <c r="R34" t="s">
        <v>352</v>
      </c>
      <c r="S34" t="str">
        <f>LOWER(UsersNOURTbl[[#This Row],[User principal name]])</f>
        <v>nabil.bousaffara@monbat.com</v>
      </c>
    </row>
    <row r="35" spans="1:19" x14ac:dyDescent="0.2">
      <c r="A35" t="s">
        <v>353</v>
      </c>
      <c r="B35" t="s">
        <v>354</v>
      </c>
      <c r="C35" t="str">
        <f>_xlfn.TEXTAFTER(UsersNOURTbl[[#This Row],[User principal name]],"@")</f>
        <v>monbat.com</v>
      </c>
      <c r="D35" t="s">
        <v>355</v>
      </c>
      <c r="E35" t="s">
        <v>356</v>
      </c>
      <c r="F35" t="s">
        <v>601</v>
      </c>
      <c r="G35" t="s">
        <v>357</v>
      </c>
      <c r="H35" t="s">
        <v>33</v>
      </c>
      <c r="J35" t="s">
        <v>34</v>
      </c>
      <c r="L35" t="s">
        <v>25</v>
      </c>
      <c r="M35" t="s">
        <v>35</v>
      </c>
      <c r="N35" t="b">
        <v>1</v>
      </c>
      <c r="O35" t="s">
        <v>602</v>
      </c>
      <c r="P35" s="2" t="s">
        <v>603</v>
      </c>
      <c r="R35" t="s">
        <v>359</v>
      </c>
      <c r="S35" t="str">
        <f>LOWER(UsersNOURTbl[[#This Row],[User principal name]])</f>
        <v>naim.benmbarek@monbat.com</v>
      </c>
    </row>
    <row r="36" spans="1:19" x14ac:dyDescent="0.2">
      <c r="A36" t="s">
        <v>360</v>
      </c>
      <c r="B36" t="s">
        <v>361</v>
      </c>
      <c r="C36" t="str">
        <f>_xlfn.TEXTAFTER(UsersNOURTbl[[#This Row],[User principal name]],"@")</f>
        <v>monbat.com</v>
      </c>
      <c r="D36" t="s">
        <v>362</v>
      </c>
      <c r="E36" t="s">
        <v>363</v>
      </c>
      <c r="F36" t="s">
        <v>604</v>
      </c>
      <c r="G36" t="s">
        <v>364</v>
      </c>
      <c r="H36" t="s">
        <v>266</v>
      </c>
      <c r="J36" t="s">
        <v>34</v>
      </c>
      <c r="L36" t="s">
        <v>25</v>
      </c>
      <c r="M36" t="s">
        <v>35</v>
      </c>
      <c r="N36" t="b">
        <v>1</v>
      </c>
      <c r="O36" t="s">
        <v>605</v>
      </c>
      <c r="R36" t="s">
        <v>365</v>
      </c>
      <c r="S36" t="str">
        <f>LOWER(UsersNOURTbl[[#This Row],[User principal name]])</f>
        <v>nesrine.mechti@monbat.com</v>
      </c>
    </row>
    <row r="37" spans="1:19" x14ac:dyDescent="0.2">
      <c r="A37" t="s">
        <v>366</v>
      </c>
      <c r="B37" t="s">
        <v>367</v>
      </c>
      <c r="C37" t="str">
        <f>_xlfn.TEXTAFTER(UsersNOURTbl[[#This Row],[User principal name]],"@")</f>
        <v>monbat.com</v>
      </c>
      <c r="D37" t="s">
        <v>368</v>
      </c>
      <c r="E37" t="s">
        <v>369</v>
      </c>
      <c r="F37" t="s">
        <v>606</v>
      </c>
      <c r="G37" t="s">
        <v>370</v>
      </c>
      <c r="H37" t="s">
        <v>127</v>
      </c>
      <c r="J37" t="s">
        <v>34</v>
      </c>
      <c r="L37" t="s">
        <v>25</v>
      </c>
      <c r="M37" t="s">
        <v>26</v>
      </c>
      <c r="N37" t="b">
        <v>1</v>
      </c>
      <c r="O37" t="s">
        <v>606</v>
      </c>
      <c r="R37" t="s">
        <v>371</v>
      </c>
      <c r="S37" t="str">
        <f>LOWER(UsersNOURTbl[[#This Row],[User principal name]])</f>
        <v>nizar.ferchichi@monbat.com</v>
      </c>
    </row>
    <row r="38" spans="1:19" x14ac:dyDescent="0.2">
      <c r="A38" t="s">
        <v>372</v>
      </c>
      <c r="B38" t="s">
        <v>373</v>
      </c>
      <c r="C38" t="str">
        <f>_xlfn.TEXTAFTER(UsersNOURTbl[[#This Row],[User principal name]],"@")</f>
        <v>monbat.com</v>
      </c>
      <c r="D38" t="s">
        <v>374</v>
      </c>
      <c r="E38" t="s">
        <v>71</v>
      </c>
      <c r="F38" t="s">
        <v>607</v>
      </c>
      <c r="G38" t="s">
        <v>375</v>
      </c>
      <c r="H38" t="s">
        <v>33</v>
      </c>
      <c r="J38" t="s">
        <v>34</v>
      </c>
      <c r="L38" t="s">
        <v>25</v>
      </c>
      <c r="M38" t="s">
        <v>35</v>
      </c>
      <c r="N38" t="b">
        <v>1</v>
      </c>
      <c r="O38" t="s">
        <v>608</v>
      </c>
      <c r="R38" t="s">
        <v>376</v>
      </c>
      <c r="S38" t="str">
        <f>LOWER(UsersNOURTbl[[#This Row],[User principal name]])</f>
        <v>nour.ahmed@monbat.com</v>
      </c>
    </row>
    <row r="39" spans="1:19" x14ac:dyDescent="0.2">
      <c r="A39" t="s">
        <v>377</v>
      </c>
      <c r="B39" t="s">
        <v>378</v>
      </c>
      <c r="C39" t="str">
        <f>_xlfn.TEXTAFTER(UsersNOURTbl[[#This Row],[User principal name]],"@")</f>
        <v>monbat.com</v>
      </c>
      <c r="D39" t="s">
        <v>379</v>
      </c>
      <c r="E39" t="s">
        <v>380</v>
      </c>
      <c r="F39" t="s">
        <v>609</v>
      </c>
      <c r="G39" t="s">
        <v>381</v>
      </c>
      <c r="H39" t="s">
        <v>127</v>
      </c>
      <c r="J39" t="s">
        <v>34</v>
      </c>
      <c r="L39" t="s">
        <v>25</v>
      </c>
      <c r="M39" t="s">
        <v>35</v>
      </c>
      <c r="N39" t="b">
        <v>1</v>
      </c>
      <c r="O39" t="s">
        <v>610</v>
      </c>
      <c r="R39" t="s">
        <v>382</v>
      </c>
      <c r="S39" t="str">
        <f>LOWER(UsersNOURTbl[[#This Row],[User principal name]])</f>
        <v>okba.chebbi@monbat.com</v>
      </c>
    </row>
    <row r="40" spans="1:19" x14ac:dyDescent="0.2">
      <c r="A40" t="s">
        <v>383</v>
      </c>
      <c r="B40" t="s">
        <v>384</v>
      </c>
      <c r="C40" t="str">
        <f>_xlfn.TEXTAFTER(UsersNOURTbl[[#This Row],[User principal name]],"@")</f>
        <v>monbat.com</v>
      </c>
      <c r="D40" t="s">
        <v>385</v>
      </c>
      <c r="E40" t="s">
        <v>386</v>
      </c>
      <c r="F40" t="s">
        <v>611</v>
      </c>
      <c r="G40" t="s">
        <v>387</v>
      </c>
      <c r="H40" t="s">
        <v>33</v>
      </c>
      <c r="I40" t="s">
        <v>388</v>
      </c>
      <c r="J40" t="s">
        <v>34</v>
      </c>
      <c r="L40" t="s">
        <v>25</v>
      </c>
      <c r="M40" t="s">
        <v>389</v>
      </c>
      <c r="N40" t="b">
        <v>1</v>
      </c>
      <c r="O40" t="s">
        <v>612</v>
      </c>
      <c r="P40" s="2" t="s">
        <v>613</v>
      </c>
      <c r="R40" t="s">
        <v>391</v>
      </c>
      <c r="S40" t="str">
        <f>LOWER(UsersNOURTbl[[#This Row],[User principal name]])</f>
        <v>ramzi.aouni@monbat.com</v>
      </c>
    </row>
    <row r="41" spans="1:19" x14ac:dyDescent="0.2">
      <c r="A41" t="s">
        <v>402</v>
      </c>
      <c r="B41" t="s">
        <v>403</v>
      </c>
      <c r="C41" t="str">
        <f>_xlfn.TEXTAFTER(UsersNOURTbl[[#This Row],[User principal name]],"@")</f>
        <v>monbat.com</v>
      </c>
      <c r="D41" t="s">
        <v>404</v>
      </c>
      <c r="E41" t="s">
        <v>405</v>
      </c>
      <c r="F41" t="s">
        <v>614</v>
      </c>
      <c r="G41" t="s">
        <v>406</v>
      </c>
      <c r="H41" t="s">
        <v>266</v>
      </c>
      <c r="J41" t="s">
        <v>34</v>
      </c>
      <c r="L41" t="s">
        <v>25</v>
      </c>
      <c r="M41" t="s">
        <v>35</v>
      </c>
      <c r="N41" t="b">
        <v>1</v>
      </c>
      <c r="O41" t="s">
        <v>615</v>
      </c>
      <c r="P41" s="2" t="s">
        <v>616</v>
      </c>
      <c r="R41" t="s">
        <v>408</v>
      </c>
      <c r="S41" t="str">
        <f>LOWER(UsersNOURTbl[[#This Row],[User principal name]])</f>
        <v>said.tarchoun@monbat.com</v>
      </c>
    </row>
    <row r="42" spans="1:19" x14ac:dyDescent="0.2">
      <c r="A42" t="s">
        <v>414</v>
      </c>
      <c r="B42" t="s">
        <v>415</v>
      </c>
      <c r="C42" t="str">
        <f>_xlfn.TEXTAFTER(UsersNOURTbl[[#This Row],[User principal name]],"@")</f>
        <v>monbat.com</v>
      </c>
      <c r="D42" t="s">
        <v>416</v>
      </c>
      <c r="E42" t="s">
        <v>414</v>
      </c>
      <c r="F42" t="s">
        <v>617</v>
      </c>
      <c r="G42" t="s">
        <v>417</v>
      </c>
      <c r="H42" t="s">
        <v>127</v>
      </c>
      <c r="J42" t="s">
        <v>34</v>
      </c>
      <c r="L42" t="s">
        <v>25</v>
      </c>
      <c r="M42" t="s">
        <v>202</v>
      </c>
      <c r="N42" t="b">
        <v>1</v>
      </c>
      <c r="O42" t="s">
        <v>618</v>
      </c>
      <c r="R42" t="s">
        <v>418</v>
      </c>
      <c r="S42" t="str">
        <f>LOWER(UsersNOURTbl[[#This Row],[User principal name]])</f>
        <v>sana.benmabrouk@monbat.com</v>
      </c>
    </row>
    <row r="43" spans="1:19" x14ac:dyDescent="0.2">
      <c r="A43" t="s">
        <v>419</v>
      </c>
      <c r="B43" t="s">
        <v>420</v>
      </c>
      <c r="C43" t="str">
        <f>_xlfn.TEXTAFTER(UsersNOURTbl[[#This Row],[User principal name]],"@")</f>
        <v>monbat.com</v>
      </c>
      <c r="D43" t="s">
        <v>421</v>
      </c>
      <c r="E43" t="s">
        <v>236</v>
      </c>
      <c r="F43" t="s">
        <v>619</v>
      </c>
      <c r="G43" t="s">
        <v>422</v>
      </c>
      <c r="H43" t="s">
        <v>33</v>
      </c>
      <c r="J43" t="s">
        <v>34</v>
      </c>
      <c r="L43" t="s">
        <v>25</v>
      </c>
      <c r="M43" t="s">
        <v>35</v>
      </c>
      <c r="N43" t="b">
        <v>1</v>
      </c>
      <c r="O43" t="s">
        <v>619</v>
      </c>
      <c r="P43" s="2" t="s">
        <v>620</v>
      </c>
      <c r="R43" t="s">
        <v>424</v>
      </c>
      <c r="S43" t="str">
        <f>LOWER(UsersNOURTbl[[#This Row],[User principal name]])</f>
        <v>selim.cherif@monbat.com</v>
      </c>
    </row>
    <row r="44" spans="1:19" x14ac:dyDescent="0.2">
      <c r="A44" t="s">
        <v>435</v>
      </c>
      <c r="B44" t="s">
        <v>436</v>
      </c>
      <c r="C44" t="str">
        <f>_xlfn.TEXTAFTER(UsersNOURTbl[[#This Row],[User principal name]],"@")</f>
        <v>monbat.com</v>
      </c>
      <c r="D44" t="s">
        <v>437</v>
      </c>
      <c r="E44" t="s">
        <v>438</v>
      </c>
      <c r="F44" t="s">
        <v>621</v>
      </c>
      <c r="G44" t="s">
        <v>439</v>
      </c>
      <c r="H44" t="s">
        <v>33</v>
      </c>
      <c r="J44" t="s">
        <v>34</v>
      </c>
      <c r="L44" t="s">
        <v>25</v>
      </c>
      <c r="M44" t="s">
        <v>88</v>
      </c>
      <c r="N44" t="b">
        <v>1</v>
      </c>
      <c r="O44" t="s">
        <v>622</v>
      </c>
      <c r="P44" s="2" t="s">
        <v>623</v>
      </c>
      <c r="R44" t="s">
        <v>441</v>
      </c>
      <c r="S44" t="str">
        <f>LOWER(UsersNOURTbl[[#This Row],[User principal name]])</f>
        <v>wafa.ameur@monbat.com</v>
      </c>
    </row>
    <row r="45" spans="1:19" x14ac:dyDescent="0.2">
      <c r="A45" t="s">
        <v>448</v>
      </c>
      <c r="B45" t="s">
        <v>449</v>
      </c>
      <c r="C45" t="str">
        <f>_xlfn.TEXTAFTER(UsersNOURTbl[[#This Row],[User principal name]],"@")</f>
        <v>monbat.com</v>
      </c>
      <c r="D45" t="s">
        <v>450</v>
      </c>
      <c r="E45" t="s">
        <v>451</v>
      </c>
      <c r="F45" t="s">
        <v>624</v>
      </c>
      <c r="G45" t="s">
        <v>452</v>
      </c>
      <c r="H45" t="s">
        <v>33</v>
      </c>
      <c r="J45" t="s">
        <v>34</v>
      </c>
      <c r="L45" t="s">
        <v>25</v>
      </c>
      <c r="M45" t="s">
        <v>453</v>
      </c>
      <c r="N45" t="b">
        <v>1</v>
      </c>
      <c r="O45" t="s">
        <v>625</v>
      </c>
      <c r="P45" s="2" t="s">
        <v>626</v>
      </c>
      <c r="R45" t="s">
        <v>455</v>
      </c>
      <c r="S45" t="str">
        <f>LOWER(UsersNOURTbl[[#This Row],[User principal name]])</f>
        <v>wassim.takrouni@monbat.com</v>
      </c>
    </row>
    <row r="46" spans="1:19" x14ac:dyDescent="0.2">
      <c r="A46" t="s">
        <v>456</v>
      </c>
      <c r="B46" t="s">
        <v>457</v>
      </c>
      <c r="C46" t="str">
        <f>_xlfn.TEXTAFTER(UsersNOURTbl[[#This Row],[User principal name]],"@")</f>
        <v>monbat.com</v>
      </c>
      <c r="D46" t="s">
        <v>458</v>
      </c>
      <c r="E46" t="s">
        <v>459</v>
      </c>
      <c r="F46" t="s">
        <v>627</v>
      </c>
      <c r="G46" t="s">
        <v>460</v>
      </c>
      <c r="J46" t="s">
        <v>34</v>
      </c>
      <c r="L46" t="s">
        <v>25</v>
      </c>
      <c r="M46" t="s">
        <v>202</v>
      </c>
      <c r="N46" t="b">
        <v>1</v>
      </c>
      <c r="O46" t="s">
        <v>628</v>
      </c>
      <c r="P46" s="2" t="s">
        <v>629</v>
      </c>
      <c r="R46" t="s">
        <v>462</v>
      </c>
      <c r="S46" t="str">
        <f>LOWER(UsersNOURTbl[[#This Row],[User principal name]])</f>
        <v>yassine.benmoussa@monbat.com</v>
      </c>
    </row>
    <row r="47" spans="1:19" x14ac:dyDescent="0.2">
      <c r="A47" t="s">
        <v>476</v>
      </c>
      <c r="B47" t="s">
        <v>477</v>
      </c>
      <c r="C47" t="str">
        <f>_xlfn.TEXTAFTER(UsersNOURTbl[[#This Row],[User principal name]],"@")</f>
        <v>monbat.com</v>
      </c>
      <c r="D47" t="s">
        <v>478</v>
      </c>
      <c r="E47" t="s">
        <v>479</v>
      </c>
      <c r="F47" t="s">
        <v>630</v>
      </c>
      <c r="G47" t="s">
        <v>480</v>
      </c>
      <c r="J47" t="s">
        <v>34</v>
      </c>
      <c r="L47" t="s">
        <v>25</v>
      </c>
      <c r="M47" t="s">
        <v>35</v>
      </c>
      <c r="N47" t="b">
        <v>1</v>
      </c>
      <c r="O47" t="s">
        <v>631</v>
      </c>
      <c r="R47" t="s">
        <v>481</v>
      </c>
      <c r="S47" t="str">
        <f>LOWER(UsersNOURTbl[[#This Row],[User principal name]])</f>
        <v>youssef.moussa@monbat.com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F2938-3009-4C60-87DF-760768BD778A}">
  <dimension ref="A1:I121"/>
  <sheetViews>
    <sheetView workbookViewId="0">
      <pane ySplit="2" topLeftCell="A3" activePane="bottomLeft" state="frozen"/>
      <selection pane="bottomLeft" activeCell="C51" sqref="C51"/>
    </sheetView>
  </sheetViews>
  <sheetFormatPr defaultRowHeight="12.75" x14ac:dyDescent="0.2"/>
  <cols>
    <col min="1" max="1" width="35.375" bestFit="1" customWidth="1"/>
    <col min="2" max="2" width="19.375" bestFit="1" customWidth="1"/>
    <col min="3" max="3" width="35.125" bestFit="1" customWidth="1"/>
    <col min="4" max="4" width="18.75" bestFit="1" customWidth="1"/>
    <col min="5" max="6" width="41" bestFit="1" customWidth="1"/>
    <col min="7" max="7" width="19.375" bestFit="1" customWidth="1"/>
    <col min="8" max="8" width="12" bestFit="1" customWidth="1"/>
  </cols>
  <sheetData>
    <row r="1" spans="1:9" ht="18" x14ac:dyDescent="0.25">
      <c r="A1" s="22" t="s">
        <v>640</v>
      </c>
      <c r="B1" s="22"/>
      <c r="C1" s="22"/>
      <c r="D1" s="22"/>
      <c r="E1" s="22"/>
      <c r="F1" s="22"/>
      <c r="G1" s="22"/>
      <c r="H1" s="22"/>
      <c r="I1" s="22"/>
    </row>
    <row r="3" spans="1:9" x14ac:dyDescent="0.2">
      <c r="A3" t="s">
        <v>633</v>
      </c>
      <c r="B3" t="s">
        <v>634</v>
      </c>
      <c r="D3" s="6" t="s">
        <v>637</v>
      </c>
      <c r="E3" s="6" t="s">
        <v>638</v>
      </c>
    </row>
    <row r="4" spans="1:9" x14ac:dyDescent="0.2">
      <c r="A4" t="s">
        <v>635</v>
      </c>
      <c r="B4">
        <f>ROWS(ContactsTbl[Email])</f>
        <v>48</v>
      </c>
      <c r="D4" t="s">
        <v>639</v>
      </c>
      <c r="E4" s="5">
        <f>B7</f>
        <v>0</v>
      </c>
    </row>
    <row r="5" spans="1:9" x14ac:dyDescent="0.2">
      <c r="A5" t="s">
        <v>636</v>
      </c>
      <c r="B5">
        <f>ROWS(UsersNOURTbl[User principal name])</f>
        <v>46</v>
      </c>
      <c r="D5" t="s">
        <v>642</v>
      </c>
      <c r="E5" s="5">
        <f>B8</f>
        <v>0</v>
      </c>
    </row>
    <row r="6" spans="1:9" x14ac:dyDescent="0.2">
      <c r="A6" t="s">
        <v>641</v>
      </c>
      <c r="B6">
        <f>ROWS(UsersLocTbl[User principal name])</f>
        <v>75</v>
      </c>
      <c r="D6" t="s">
        <v>643</v>
      </c>
      <c r="E6" s="5">
        <f>B9</f>
        <v>13</v>
      </c>
    </row>
    <row r="7" spans="1:9" x14ac:dyDescent="0.2">
      <c r="A7" t="s">
        <v>639</v>
      </c>
      <c r="B7" cm="1">
        <f t="array" ref="B7">SUMPRODUCT(--ISNA(MATCH(ContactsTbl[LowerEmail],UsersNOURTbl[LowerUPN],0))*--ISNA(MATCH(ContactsTbl[LowerEmail],UsersLocTbl[LowerUPN],0)))</f>
        <v>0</v>
      </c>
      <c r="D7" t="s">
        <v>644</v>
      </c>
      <c r="E7" s="5">
        <f>B10</f>
        <v>32</v>
      </c>
    </row>
    <row r="8" spans="1:9" x14ac:dyDescent="0.2">
      <c r="A8" t="s">
        <v>642</v>
      </c>
      <c r="B8" cm="1">
        <f t="array" ref="B8">SUMPRODUCT(--ISNA(MATCH(UsersNOURTbl[LowerUPN],ContactsTbl[LowerEmail],0))*--ISNA(MATCH(UsersNOURTbl[LowerUPN],UsersLocTbl[LowerUPN],0)))</f>
        <v>0</v>
      </c>
    </row>
    <row r="9" spans="1:9" x14ac:dyDescent="0.2">
      <c r="A9" t="s">
        <v>643</v>
      </c>
      <c r="B9" cm="1">
        <f t="array" ref="B9">SUMPRODUCT(--ISNA(MATCH(UsersLocTbl[LowerUPN],ContactsTbl[LowerEmail],0))*--ISNA(MATCH(UsersLocTbl[LowerUPN],UsersNOURTbl[LowerUPN],0)))</f>
        <v>13</v>
      </c>
    </row>
    <row r="10" spans="1:9" x14ac:dyDescent="0.2">
      <c r="A10" t="s">
        <v>644</v>
      </c>
      <c r="B10" cm="1">
        <f t="array" ref="B10">SUMPRODUCT(--ISNUMBER(MATCH(ContactsTbl[LowerEmail],UsersNOURTbl[LowerUPN],0))*--ISNUMBER(MATCH(ContactsTbl[LowerEmail],UsersLocTbl[LowerUPN],0)))</f>
        <v>32</v>
      </c>
    </row>
    <row r="11" spans="1:9" x14ac:dyDescent="0.2">
      <c r="A11" t="s">
        <v>645</v>
      </c>
      <c r="B11" s="5" cm="1">
        <f t="array" ref="B11">SUMPRODUCT(--ISNA(MATCH(ContactsTbl[LowerEmail],UsersNOURTbl[LowerUPN],0)))</f>
        <v>16</v>
      </c>
    </row>
    <row r="12" spans="1:9" x14ac:dyDescent="0.2">
      <c r="A12" t="s">
        <v>646</v>
      </c>
      <c r="B12" s="5" cm="1">
        <f t="array" ref="B12">SUMPRODUCT(--ISNA(MATCH(ContactsTbl[LowerEmail],UsersLocTbl[LowerUPN],0)))</f>
        <v>0</v>
      </c>
    </row>
    <row r="13" spans="1:9" x14ac:dyDescent="0.2">
      <c r="A13" t="s">
        <v>647</v>
      </c>
      <c r="B13" s="5" cm="1">
        <f t="array" ref="B13">SUMPRODUCT(--ISNA(MATCH(UsersNOURTbl[LowerUPN],UsersLocTbl[LowerUPN],0)))</f>
        <v>0</v>
      </c>
    </row>
    <row r="14" spans="1:9" x14ac:dyDescent="0.2">
      <c r="A14" t="s">
        <v>648</v>
      </c>
      <c r="B14" s="5" cm="1">
        <f t="array" ref="B14">SUMPRODUCT(--ISNA(MATCH(UsersLocTbl[LowerUPN],UsersNOURTbl[LowerUPN],0)))</f>
        <v>29</v>
      </c>
    </row>
    <row r="16" spans="1:9" x14ac:dyDescent="0.2">
      <c r="A16" s="7" t="s">
        <v>649</v>
      </c>
      <c r="B16" s="7"/>
      <c r="C16" s="7"/>
      <c r="E16" s="7" t="s">
        <v>650</v>
      </c>
      <c r="F16" s="7"/>
      <c r="G16" s="7"/>
    </row>
    <row r="17" spans="1:7" x14ac:dyDescent="0.2">
      <c r="A17" s="8" t="s">
        <v>483</v>
      </c>
      <c r="B17" s="8" t="s">
        <v>484</v>
      </c>
      <c r="C17" s="8" t="s">
        <v>485</v>
      </c>
      <c r="E17" s="8" t="s">
        <v>483</v>
      </c>
      <c r="F17" s="8" t="s">
        <v>484</v>
      </c>
      <c r="G17" s="8" t="s">
        <v>485</v>
      </c>
    </row>
    <row r="18" spans="1:7" x14ac:dyDescent="0.2">
      <c r="A18" cm="1">
        <f t="array" ref="A18:C33">_xlfn._xlws.FILTER(ContactsTbl[[Initials]:[Email]], ISNA(MATCH(ContactsTbl[LowerEmail], UsersNOURTbl[LowerUPN], 0)))</f>
        <v>0</v>
      </c>
      <c r="B18" t="str">
        <v>Abdallah Belakhoua</v>
      </c>
      <c r="C18" t="str">
        <v>abdallah.belakhoua@monbat.com</v>
      </c>
      <c r="E18" t="e" cm="1" vm="1">
        <f t="array" ref="E18">_xlfn._xlws.FILTER(ContactsTbl[[Initials]:[Email]], ISNA(MATCH(ContactsTbl[LowerEmail], UsersLocTbl[LowerUPN], 0)))</f>
        <v>#VALUE!</v>
      </c>
    </row>
    <row r="19" spans="1:7" x14ac:dyDescent="0.2">
      <c r="A19" t="str">
        <v>AS</v>
      </c>
      <c r="B19" t="str">
        <v>Alaedinne Sghaier</v>
      </c>
      <c r="C19" t="str">
        <v>alaedinne.sghaier@monbat.com</v>
      </c>
    </row>
    <row r="20" spans="1:7" x14ac:dyDescent="0.2">
      <c r="A20" t="str">
        <v>AO</v>
      </c>
      <c r="B20" t="str">
        <v>Amine Othman</v>
      </c>
      <c r="C20" t="str">
        <v>amine.othman@monbat.com</v>
      </c>
    </row>
    <row r="21" spans="1:7" x14ac:dyDescent="0.2">
      <c r="A21" t="str">
        <v>AA</v>
      </c>
      <c r="B21" t="str">
        <v>Anis Ben Amor</v>
      </c>
      <c r="C21" t="str">
        <v>anis.benamor@monbat.com</v>
      </c>
    </row>
    <row r="22" spans="1:7" x14ac:dyDescent="0.2">
      <c r="A22" t="str">
        <v>DB</v>
      </c>
      <c r="B22" t="str">
        <v>Dorsaf Brhoumi</v>
      </c>
      <c r="C22" t="str">
        <v>dorsaf.brhoumi@monbat.com</v>
      </c>
    </row>
    <row r="23" spans="1:7" x14ac:dyDescent="0.2">
      <c r="A23" t="str">
        <v>HJ</v>
      </c>
      <c r="B23" t="str">
        <v>Hayet Ben Jannet</v>
      </c>
      <c r="C23" t="str">
        <v>hayet.benjannet@monbat.com</v>
      </c>
    </row>
    <row r="24" spans="1:7" x14ac:dyDescent="0.2">
      <c r="A24" t="str">
        <v>HH</v>
      </c>
      <c r="B24" t="str">
        <v>Houssem Hajji</v>
      </c>
      <c r="C24" t="str">
        <v>houssem.hajji@monbat.com</v>
      </c>
    </row>
    <row r="25" spans="1:7" x14ac:dyDescent="0.2">
      <c r="A25" t="str">
        <v>IM</v>
      </c>
      <c r="B25" t="str">
        <v>Iheb Mzoughi</v>
      </c>
      <c r="C25" t="str">
        <v>iheb.mzoughi@monbat.com</v>
      </c>
    </row>
    <row r="26" spans="1:7" x14ac:dyDescent="0.2">
      <c r="A26" t="str">
        <v>MA</v>
      </c>
      <c r="B26" t="str">
        <v>Mohamed Ayari</v>
      </c>
      <c r="C26" t="str">
        <v>mohamed.ayari@monbat.com</v>
      </c>
    </row>
    <row r="27" spans="1:7" x14ac:dyDescent="0.2">
      <c r="A27" t="str">
        <v>RY</v>
      </c>
      <c r="B27" t="str">
        <v>Rayen Yazidi</v>
      </c>
      <c r="C27" t="str">
        <v>rayen.yazidi@monbat.com</v>
      </c>
    </row>
    <row r="28" spans="1:7" x14ac:dyDescent="0.2">
      <c r="A28" t="str">
        <v>RB</v>
      </c>
      <c r="B28" t="str">
        <v>Roufaa Benyahia</v>
      </c>
      <c r="C28" t="str">
        <v>roufaa.benyahia@monbat.com</v>
      </c>
    </row>
    <row r="29" spans="1:7" x14ac:dyDescent="0.2">
      <c r="A29" t="str">
        <v>SA</v>
      </c>
      <c r="B29" t="str">
        <v>Said BEN AMMAR</v>
      </c>
      <c r="C29" t="str">
        <v>said.benammar@monbat.com</v>
      </c>
    </row>
    <row r="30" spans="1:7" x14ac:dyDescent="0.2">
      <c r="A30" t="str">
        <v>WD</v>
      </c>
      <c r="B30" t="str">
        <v>Wael Doukali</v>
      </c>
      <c r="C30" t="str">
        <v>wael.doukali@monbat.com</v>
      </c>
    </row>
    <row r="31" spans="1:7" x14ac:dyDescent="0.2">
      <c r="A31" t="str">
        <v>IS</v>
      </c>
      <c r="B31" t="str">
        <v>Ismahe Saad</v>
      </c>
      <c r="C31" t="str">
        <v>ismahen.saad@monbat.com</v>
      </c>
    </row>
    <row r="32" spans="1:7" x14ac:dyDescent="0.2">
      <c r="A32" t="str">
        <v>YL</v>
      </c>
      <c r="B32" t="str">
        <v>Yessin lakhrem</v>
      </c>
      <c r="C32" t="str">
        <v>yessin.Iakhrem@monbat.com</v>
      </c>
    </row>
    <row r="33" spans="1:3" x14ac:dyDescent="0.2">
      <c r="A33" t="str">
        <v>MK</v>
      </c>
      <c r="B33" t="str">
        <v>Mohammad Ali Kassir</v>
      </c>
      <c r="C33" t="str">
        <v>mohammad.kassir@monbatrecycling.com</v>
      </c>
    </row>
    <row r="120" spans="1:9" x14ac:dyDescent="0.2">
      <c r="A120" s="9" t="s">
        <v>651</v>
      </c>
      <c r="B120" s="9"/>
      <c r="C120" s="9"/>
      <c r="D120" s="9"/>
      <c r="F120" s="9" t="s">
        <v>652</v>
      </c>
      <c r="G120" s="9"/>
      <c r="H120" s="9"/>
      <c r="I120" s="9"/>
    </row>
    <row r="121" spans="1:9" x14ac:dyDescent="0.2">
      <c r="A121" s="10" t="s">
        <v>0</v>
      </c>
      <c r="B121" s="10" t="s">
        <v>1</v>
      </c>
      <c r="C121" s="10" t="s">
        <v>7</v>
      </c>
      <c r="D121" s="10" t="s">
        <v>13</v>
      </c>
      <c r="F121" s="10" t="s">
        <v>0</v>
      </c>
      <c r="G121" s="10" t="s">
        <v>1</v>
      </c>
      <c r="H121" s="10" t="s">
        <v>7</v>
      </c>
      <c r="I121" s="10" t="s">
        <v>13</v>
      </c>
    </row>
  </sheetData>
  <mergeCells count="1">
    <mergeCell ref="A1:I1"/>
  </mergeCells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4CA0B-5166-45A2-9546-BB5B8CEC74BC}">
  <dimension ref="A1:I398"/>
  <sheetViews>
    <sheetView workbookViewId="0">
      <selection activeCell="M48" sqref="M48"/>
    </sheetView>
  </sheetViews>
  <sheetFormatPr defaultRowHeight="12.75" x14ac:dyDescent="0.2"/>
  <cols>
    <col min="1" max="1" width="27" bestFit="1" customWidth="1"/>
    <col min="2" max="2" width="35.125" bestFit="1" customWidth="1"/>
    <col min="3" max="3" width="12" bestFit="1" customWidth="1"/>
    <col min="4" max="4" width="14.625" bestFit="1" customWidth="1"/>
    <col min="5" max="5" width="123.875" bestFit="1" customWidth="1"/>
    <col min="7" max="7" width="29.75" bestFit="1" customWidth="1"/>
    <col min="8" max="8" width="6.25" bestFit="1" customWidth="1"/>
  </cols>
  <sheetData>
    <row r="1" spans="1:9" ht="18" x14ac:dyDescent="0.2">
      <c r="A1" s="23" t="s">
        <v>653</v>
      </c>
      <c r="B1" s="23"/>
      <c r="C1" s="23"/>
      <c r="D1" s="23"/>
      <c r="E1" s="23"/>
      <c r="G1" s="24" t="s">
        <v>656</v>
      </c>
      <c r="H1" s="24"/>
      <c r="I1" s="24"/>
    </row>
    <row r="2" spans="1:9" x14ac:dyDescent="0.2">
      <c r="A2" s="17" t="s">
        <v>633</v>
      </c>
      <c r="B2" s="17" t="s">
        <v>634</v>
      </c>
      <c r="G2" s="21" t="s">
        <v>657</v>
      </c>
      <c r="H2" s="21" t="s">
        <v>658</v>
      </c>
    </row>
    <row r="3" spans="1:9" x14ac:dyDescent="0.2">
      <c r="A3" s="16" t="s">
        <v>654</v>
      </c>
      <c r="B3" s="16" cm="1">
        <f t="array" ref="B3">_xlfn.LET(_xlpm.l,UsersLocTbl[Licenses],ROWS(_xlfn._xlws.FILTER(_xlpm.l,(_xlpm.l&lt;&gt;"")*(_xlpm.l&lt;&gt;"Unlicensed"))))</f>
        <v>73</v>
      </c>
      <c r="G3" t="str" cm="1">
        <f t="array" ref="G3:H8">_xlfn.LET(_xlpm.l,_xlfn._xlws.FILTER(UsersLocTbl[Licenses],(UsersLocTbl[Licenses]&lt;&gt;"")*(UsersLocTbl[Licenses]&lt;&gt;"Unlicensed")),_xlpm.split,IFERROR(_xlfn.TEXTSPLIT(_xlpm.l,"+"),""),_xlpm.partsRaw,_xlfn.TOCOL(_xlpm.split,1),_xlpm.parts,TRIM(_xlpm.partsRaw),_xlpm.u,_xlfn._xlws.SORT(_xlfn.UNIQUE(_xlfn._xlws.FILTER(_xlpm.parts,_xlpm.parts&lt;&gt;""))),_xlpm.ones,_xlfn.SEQUENCE(ROWS(_xlpm.parts),1,1,0)^0,_xlpm.counts,MMULT(--(_xlpm.u=TRANSPOSE(_xlpm.parts)),_xlpm.ones),_xlfn.SORTBY(_xlfn.HSTACK(_xlpm.u,_xlpm.counts),_xlpm.counts,-1))</f>
        <v>Microsoft 365 Business Premium</v>
      </c>
      <c r="H3">
        <v>60</v>
      </c>
    </row>
    <row r="4" spans="1:9" x14ac:dyDescent="0.2">
      <c r="A4" s="16" t="s">
        <v>655</v>
      </c>
      <c r="B4" s="16" cm="1">
        <f t="array" ref="B4">_xlfn.LET(_xlpm.l,UsersNOURTbl[Licenses],ROWS(_xlfn._xlws.FILTER(_xlpm.l,(_xlpm.l&lt;&gt;"")*(_xlpm.l&lt;&gt;"Unlicensed"))))</f>
        <v>46</v>
      </c>
      <c r="G4" t="str">
        <v>Microsoft Power Automate Free</v>
      </c>
      <c r="H4">
        <v>6</v>
      </c>
    </row>
    <row r="5" spans="1:9" x14ac:dyDescent="0.2">
      <c r="A5" s="18" t="s">
        <v>0</v>
      </c>
      <c r="B5" s="19" t="s">
        <v>1</v>
      </c>
      <c r="C5" s="19" t="s">
        <v>7</v>
      </c>
      <c r="D5" s="19" t="s">
        <v>11</v>
      </c>
      <c r="E5" s="20" t="s">
        <v>13</v>
      </c>
      <c r="G5" t="str">
        <v>Teams Premium (for Departments)</v>
      </c>
      <c r="H5">
        <v>3</v>
      </c>
    </row>
    <row r="6" spans="1:9" x14ac:dyDescent="0.2">
      <c r="A6" s="11" t="str" cm="1">
        <f t="array" ref="A6:E78">_xlfn.LET(_xlpm.d,UsersLocTbl[#Data],_xlpm.lic,UsersLocTbl[Licenses],_xlfn._xlws.FILTER(_xlfn.CHOOSECOLS(_xlpm.d,1,2,8,12,14),(_xlpm.lic&lt;&gt;"")*(_xlpm.lic&lt;&gt;"Unlicensed")))</f>
        <v>Ramzi Aouni</v>
      </c>
      <c r="B6" t="str">
        <v>ramzi.aouni@monbat.com</v>
      </c>
      <c r="C6" t="str">
        <v>SNA-ZRIBA</v>
      </c>
      <c r="D6" t="str">
        <v>TN</v>
      </c>
      <c r="E6" s="14" t="str">
        <v>Microsoft Fabric (Free)+Microsoft Stream Trial+Dynamics 365 Talent: Onboard+Microsoft Power Automate Free+Microsoft 365 Business Premium</v>
      </c>
      <c r="G6" t="str">
        <v>Microsoft 365 E3</v>
      </c>
      <c r="H6">
        <v>2</v>
      </c>
    </row>
    <row r="7" spans="1:9" x14ac:dyDescent="0.2">
      <c r="A7" s="11" t="str">
        <v>Achref Riahi</v>
      </c>
      <c r="B7" t="str">
        <v>achref.riahi@monbat.com</v>
      </c>
      <c r="C7" t="str">
        <v>SNA1-ZRIBA</v>
      </c>
      <c r="D7" t="str">
        <v>TN</v>
      </c>
      <c r="E7" s="14" t="str">
        <v>Microsoft 365 Business Premium+Microsoft Power Automate Free+Visio Plan 2</v>
      </c>
      <c r="G7" t="str">
        <v>Microsoft Fabric (Free)</v>
      </c>
      <c r="H7">
        <v>1</v>
      </c>
    </row>
    <row r="8" spans="1:9" x14ac:dyDescent="0.2">
      <c r="A8" s="11" t="str">
        <v>Ahmed Hammamia</v>
      </c>
      <c r="B8" t="str">
        <v>ahmed.hammamia@monbat.com</v>
      </c>
      <c r="C8" t="str">
        <v>SNA1-ZRIBA</v>
      </c>
      <c r="D8" t="str">
        <v>TN</v>
      </c>
      <c r="E8" s="14" t="str">
        <v>Microsoft 365 Business Premium+Microsoft Power Automate Free</v>
      </c>
      <c r="G8" t="str">
        <v>Office 365 F3</v>
      </c>
      <c r="H8">
        <v>1</v>
      </c>
    </row>
    <row r="9" spans="1:9" x14ac:dyDescent="0.2">
      <c r="A9" s="11" t="str">
        <v>Nabil Bousaffara</v>
      </c>
      <c r="B9" t="str">
        <v>nabil.bousaffara@monbat.com</v>
      </c>
      <c r="C9" t="str">
        <v>SNA1-ZRIBA</v>
      </c>
      <c r="D9" t="str">
        <v>TN</v>
      </c>
      <c r="E9" s="14" t="str">
        <v>Microsoft 365 Business Premium+Microsoft Power Automate Free</v>
      </c>
    </row>
    <row r="10" spans="1:9" x14ac:dyDescent="0.2">
      <c r="A10" s="11" t="str">
        <v>Wassim Takrouni</v>
      </c>
      <c r="B10" t="str">
        <v>wassim.takrouni@monbat.com</v>
      </c>
      <c r="C10" t="str">
        <v>SNA-ZRIBA</v>
      </c>
      <c r="D10" t="str">
        <v>TN</v>
      </c>
      <c r="E10" s="14" t="str">
        <v>Teams Premium (for Departments)+Microsoft 365 Business Premium+Microsoft Power Automate Free+Microsoft Fabric (Free)</v>
      </c>
    </row>
    <row r="11" spans="1:9" x14ac:dyDescent="0.2">
      <c r="A11" s="11" t="str">
        <v>Imen Cherif</v>
      </c>
      <c r="B11" t="str">
        <v>imen.cherif@monbat.com</v>
      </c>
      <c r="C11" t="str">
        <v>SNA-ZRIBA</v>
      </c>
      <c r="D11" t="str">
        <v>TN</v>
      </c>
      <c r="E11" s="14" t="str">
        <v>Microsoft 365 Business Premium+Microsoft Power Automate Free</v>
      </c>
    </row>
    <row r="12" spans="1:9" x14ac:dyDescent="0.2">
      <c r="A12" s="11" t="str">
        <v>Wafa Ameur</v>
      </c>
      <c r="B12" t="str">
        <v>wafa.ameur@monbat.com</v>
      </c>
      <c r="C12" t="str">
        <v>SNA-ZRIBA</v>
      </c>
      <c r="D12" t="str">
        <v>TN</v>
      </c>
      <c r="E12" s="14" t="str">
        <v>Microsoft Power Automate Free+Microsoft 365 Business Premium</v>
      </c>
    </row>
    <row r="13" spans="1:9" x14ac:dyDescent="0.2">
      <c r="A13" s="11" t="str">
        <v>Mohamed Rtima</v>
      </c>
      <c r="B13" t="str">
        <v>mohamed.rtima@monbat.com</v>
      </c>
      <c r="C13" t="str">
        <v>SNA1-ZRIBA</v>
      </c>
      <c r="D13" t="str">
        <v>TN</v>
      </c>
      <c r="E13" s="14" t="str">
        <v>Microsoft 365 Business Premium+Microsoft Power Automate Free+Planner and Project Plan 3</v>
      </c>
    </row>
    <row r="14" spans="1:9" x14ac:dyDescent="0.2">
      <c r="A14" s="11" t="str">
        <v>KAMEL JHINAOUI</v>
      </c>
      <c r="B14" t="str">
        <v>kamel.jhinaoui@monbat.com</v>
      </c>
      <c r="C14" t="str">
        <v>SND-TUNIS</v>
      </c>
      <c r="D14" t="str">
        <v>TN</v>
      </c>
      <c r="E14" s="14" t="str">
        <v>Microsoft 365 Business Premium+Microsoft Power Automate Free</v>
      </c>
    </row>
    <row r="15" spans="1:9" x14ac:dyDescent="0.2">
      <c r="A15" s="11" t="str">
        <v>Naim BEN MBAREK</v>
      </c>
      <c r="B15" t="str">
        <v>Naim.benmbarek@monbat.com</v>
      </c>
      <c r="C15" t="str">
        <v>SNA-ZRIBA</v>
      </c>
      <c r="D15" t="str">
        <v>TN</v>
      </c>
      <c r="E15" s="14" t="str">
        <v>Microsoft 365 Business Premium</v>
      </c>
    </row>
    <row r="16" spans="1:9" x14ac:dyDescent="0.2">
      <c r="A16" s="11" t="str">
        <v>Mohamed Limaeim</v>
      </c>
      <c r="B16" t="str">
        <v>mohamed.limaeim@monbat.com</v>
      </c>
      <c r="C16" t="str">
        <v>SNA1-ZRIBA</v>
      </c>
      <c r="D16" t="str">
        <v>TN</v>
      </c>
      <c r="E16" s="14" t="str">
        <v>Microsoft 365 Business Premium+Microsoft Power Automate Free</v>
      </c>
    </row>
    <row r="17" spans="1:5" x14ac:dyDescent="0.2">
      <c r="A17" s="11" t="str">
        <v>Said TARCHOUN</v>
      </c>
      <c r="B17" t="str">
        <v>Said.tarchoun@monbat.com</v>
      </c>
      <c r="C17" t="str">
        <v>SND-TUNIS</v>
      </c>
      <c r="D17" t="str">
        <v>TN</v>
      </c>
      <c r="E17" s="14" t="str">
        <v>Microsoft 365 Business Premium</v>
      </c>
    </row>
    <row r="18" spans="1:5" x14ac:dyDescent="0.2">
      <c r="A18" s="11" t="str">
        <v>Feriel Ben Safta</v>
      </c>
      <c r="B18" t="str">
        <v>feriel.bensafta@monbat.com</v>
      </c>
      <c r="C18" t="str">
        <v>SNA1-ZRIBA</v>
      </c>
      <c r="D18" t="str">
        <v>TN</v>
      </c>
      <c r="E18" s="14" t="str">
        <v>Microsoft 365 Business Premium+Microsoft Power Automate Free</v>
      </c>
    </row>
    <row r="19" spans="1:5" x14ac:dyDescent="0.2">
      <c r="A19" s="11" t="str">
        <v>Lynda Abbes</v>
      </c>
      <c r="B19" t="str">
        <v>Lynda.Abbes@monbat.com</v>
      </c>
      <c r="C19" t="str">
        <v>SNA1-ZRIBA</v>
      </c>
      <c r="D19" t="str">
        <v>TN</v>
      </c>
      <c r="E19" s="14" t="str">
        <v>Microsoft 365 Business Premium+Visio Plan 2+Microsoft Power Automate Free+Microsoft Fabric (Free)</v>
      </c>
    </row>
    <row r="20" spans="1:5" x14ac:dyDescent="0.2">
      <c r="A20" s="11" t="str">
        <v>Moetez BakkariMoetez Bakkari</v>
      </c>
      <c r="B20" t="str">
        <v>Moetez.bakkari@monbat.com</v>
      </c>
      <c r="C20" t="str">
        <v/>
      </c>
      <c r="D20" t="str">
        <v>TN</v>
      </c>
      <c r="E20" s="14" t="str">
        <v>Microsoft 365 Business Premium</v>
      </c>
    </row>
    <row r="21" spans="1:5" x14ac:dyDescent="0.2">
      <c r="A21" s="11" t="str">
        <v>Dimitry Artamonau</v>
      </c>
      <c r="B21" t="str">
        <v>productionarea@art-monbat.com</v>
      </c>
      <c r="C21" t="str">
        <v/>
      </c>
      <c r="D21" t="str">
        <v>TN</v>
      </c>
      <c r="E21" s="14" t="str">
        <v>Microsoft 365 Business Premium+Microsoft Power Automate Free</v>
      </c>
    </row>
    <row r="22" spans="1:5" x14ac:dyDescent="0.2">
      <c r="A22" s="11" t="str">
        <v>Bassem Ghnimi</v>
      </c>
      <c r="B22" t="str">
        <v>Bassem.Ghnimi@monbat.com</v>
      </c>
      <c r="C22" t="str">
        <v>SNA1-ZRIBA</v>
      </c>
      <c r="D22" t="str">
        <v>TN</v>
      </c>
      <c r="E22" s="14" t="str">
        <v>Microsoft 365 Business Premium+Microsoft Power Automate Free</v>
      </c>
    </row>
    <row r="23" spans="1:5" x14ac:dyDescent="0.2">
      <c r="A23" s="11" t="str">
        <v>Yassine Benmoussa</v>
      </c>
      <c r="B23" t="str">
        <v>Yassine.Benmoussa@monbat.com</v>
      </c>
      <c r="C23" t="str">
        <v/>
      </c>
      <c r="D23" t="str">
        <v>TN</v>
      </c>
      <c r="E23" s="14" t="str">
        <v>Microsoft 365 Business Premium+Microsoft Power Automate Free+Microsoft Fabric (Free)</v>
      </c>
    </row>
    <row r="24" spans="1:5" x14ac:dyDescent="0.2">
      <c r="A24" s="11" t="str">
        <v>Mohamed Benmabrouk</v>
      </c>
      <c r="B24" t="str">
        <v>Mohamed.benmabrouk@monbat.com</v>
      </c>
      <c r="C24" t="str">
        <v>SNA1-ZRIBA</v>
      </c>
      <c r="D24" t="str">
        <v>TN</v>
      </c>
      <c r="E24" s="14" t="str">
        <v>Microsoft 365 Business Premium+Microsoft Power Automate Free</v>
      </c>
    </row>
    <row r="25" spans="1:5" x14ac:dyDescent="0.2">
      <c r="A25" s="11" t="str">
        <v>Abdelaziz Harrabi</v>
      </c>
      <c r="B25" t="str">
        <v>Abdelaziz.harrabi@monbat.com</v>
      </c>
      <c r="C25" t="str">
        <v>SNA-ZRIBA</v>
      </c>
      <c r="D25" t="str">
        <v>TN</v>
      </c>
      <c r="E25" s="14" t="str">
        <v>Microsoft 365 Business Premium</v>
      </c>
    </row>
    <row r="26" spans="1:5" x14ac:dyDescent="0.2">
      <c r="A26" s="11" t="str">
        <v>Hassen Abbassi</v>
      </c>
      <c r="B26" t="str">
        <v>Hassen.abbassi@monbat.com</v>
      </c>
      <c r="C26" t="str">
        <v>SNA1-ZRIBA</v>
      </c>
      <c r="D26" t="str">
        <v>TN</v>
      </c>
      <c r="E26" s="14" t="str">
        <v>Microsoft 365 Business Premium+Microsoft Power Automate Free+Microsoft Fabric (Free)</v>
      </c>
    </row>
    <row r="27" spans="1:5" x14ac:dyDescent="0.2">
      <c r="A27" s="11" t="str">
        <v>Heni Akaichi</v>
      </c>
      <c r="B27" t="str">
        <v>Heni.akaichi@monbat.com</v>
      </c>
      <c r="C27" t="str">
        <v>SNA1-ZRIBA</v>
      </c>
      <c r="D27" t="str">
        <v>TN</v>
      </c>
      <c r="E27" s="14" t="str">
        <v>Microsoft 365 Business Premium+Microsoft Power Automate Free</v>
      </c>
    </row>
    <row r="28" spans="1:5" x14ac:dyDescent="0.2">
      <c r="A28" s="11" t="str">
        <v>Hamdi Saidi</v>
      </c>
      <c r="B28" t="str">
        <v>Hamdi.Saidi@monbat.com</v>
      </c>
      <c r="C28" t="str">
        <v>SNA1-ZRIBA</v>
      </c>
      <c r="D28" t="str">
        <v>TN</v>
      </c>
      <c r="E28" s="14" t="str">
        <v>Microsoft 365 Business Premium+Microsoft Power Automate Free</v>
      </c>
    </row>
    <row r="29" spans="1:5" x14ac:dyDescent="0.2">
      <c r="A29" s="11" t="str">
        <v>Mohammad Ali Kassir</v>
      </c>
      <c r="B29" t="str">
        <v>mohammad.kassir@monbatrecycling.com</v>
      </c>
      <c r="C29" t="str">
        <v>NOUR</v>
      </c>
      <c r="D29" t="str">
        <v>TN</v>
      </c>
      <c r="E29" s="14" t="str">
        <v>Teams Premium (for Departments)+Microsoft 365 Business Premium+Planner and Project Plan 3+Microsoft Power Automate Free</v>
      </c>
    </row>
    <row r="30" spans="1:5" x14ac:dyDescent="0.2">
      <c r="A30" s="11" t="str">
        <v>Nesrine Mechti</v>
      </c>
      <c r="B30" t="str">
        <v>nesrine.mechti@monbat.com</v>
      </c>
      <c r="C30" t="str">
        <v>SND-TUNIS</v>
      </c>
      <c r="D30" t="str">
        <v>TN</v>
      </c>
      <c r="E30" s="14" t="str">
        <v>Microsoft 365 Business Premium</v>
      </c>
    </row>
    <row r="31" spans="1:5" x14ac:dyDescent="0.2">
      <c r="A31" s="11" t="str">
        <v>Abderraouf Naguez</v>
      </c>
      <c r="B31" t="str">
        <v>abderraouf.naguez@monbat.com</v>
      </c>
      <c r="C31" t="str">
        <v>SNA-ZRIBA</v>
      </c>
      <c r="D31" t="str">
        <v>TN</v>
      </c>
      <c r="E31" s="14" t="str">
        <v>Microsoft 365 Business Premium+Microsoft Power Automate Free+Microsoft Fabric (Free)+Planner and Project Plan 3</v>
      </c>
    </row>
    <row r="32" spans="1:5" x14ac:dyDescent="0.2">
      <c r="A32" s="11" t="str">
        <v>Selim Cherif</v>
      </c>
      <c r="B32" t="str">
        <v>selim.cherif@monbat.com</v>
      </c>
      <c r="C32" t="str">
        <v>SNA-ZRIBA</v>
      </c>
      <c r="D32" t="str">
        <v>TN</v>
      </c>
      <c r="E32" s="14" t="str">
        <v>Microsoft 365 Business Premium</v>
      </c>
    </row>
    <row r="33" spans="1:5" x14ac:dyDescent="0.2">
      <c r="A33" s="11" t="str">
        <v>Aymen Hrichi</v>
      </c>
      <c r="B33" t="str">
        <v>aymen.hrichi@monbat.com</v>
      </c>
      <c r="C33" t="str">
        <v>SNA-ZRIBA</v>
      </c>
      <c r="D33" t="str">
        <v>TN</v>
      </c>
      <c r="E33" s="14" t="str">
        <v>Microsoft 365 Business Premium</v>
      </c>
    </row>
    <row r="34" spans="1:5" x14ac:dyDescent="0.2">
      <c r="A34" s="11" t="str">
        <v>Abdelhak Ezzine</v>
      </c>
      <c r="B34" t="str">
        <v>abdelhak.ezzine@monbat.com</v>
      </c>
      <c r="C34" t="str">
        <v>SNA2_ZRIBA</v>
      </c>
      <c r="D34" t="str">
        <v>TN</v>
      </c>
      <c r="E34" s="14" t="str">
        <v>Microsoft 365 Business Premium</v>
      </c>
    </row>
    <row r="35" spans="1:5" x14ac:dyDescent="0.2">
      <c r="A35" t="str">
        <v>Mounir Boudhaouia</v>
      </c>
      <c r="B35" t="str">
        <v>mounir.boudhaouia@monbat.com</v>
      </c>
      <c r="C35" t="str">
        <v>SNA-ZRIBA</v>
      </c>
      <c r="D35" t="str">
        <v>TN</v>
      </c>
      <c r="E35" t="str">
        <v>Microsoft 365 Business Premium</v>
      </c>
    </row>
    <row r="36" spans="1:5" x14ac:dyDescent="0.2">
      <c r="A36" s="11" t="str">
        <v>Nour Ahmed</v>
      </c>
      <c r="B36" t="str">
        <v>nour.ahmed@monbat.com</v>
      </c>
      <c r="C36" t="str">
        <v>SNA-ZRIBA</v>
      </c>
      <c r="D36" t="str">
        <v>TN</v>
      </c>
      <c r="E36" s="14" t="str">
        <v>Microsoft 365 Business Premium</v>
      </c>
    </row>
    <row r="37" spans="1:5" x14ac:dyDescent="0.2">
      <c r="A37" s="11" t="str">
        <v>Achref Benamor</v>
      </c>
      <c r="B37" t="str">
        <v>achref.benamor@monbat.com</v>
      </c>
      <c r="C37" t="str">
        <v>SNA1-ZRIBA</v>
      </c>
      <c r="D37" t="str">
        <v>TN</v>
      </c>
      <c r="E37" s="14" t="str">
        <v>Microsoft 365 Business Premium</v>
      </c>
    </row>
    <row r="38" spans="1:5" x14ac:dyDescent="0.2">
      <c r="A38" s="11" t="str">
        <v>Amira Ayachi</v>
      </c>
      <c r="B38" t="str">
        <v>amira.ayachi@monbat.com</v>
      </c>
      <c r="C38" t="str">
        <v>SNA1-ZRIBA</v>
      </c>
      <c r="D38" t="str">
        <v>TN</v>
      </c>
      <c r="E38" s="14" t="str">
        <v>Microsoft 365 Business Premium</v>
      </c>
    </row>
    <row r="39" spans="1:5" x14ac:dyDescent="0.2">
      <c r="A39" s="11" t="str">
        <v>Yauheni Matveichyk</v>
      </c>
      <c r="B39" t="str">
        <v>yauheni.matveichyk@art-monbat.com</v>
      </c>
      <c r="C39" t="str">
        <v/>
      </c>
      <c r="D39" t="str">
        <v>TN</v>
      </c>
      <c r="E39" s="14" t="str">
        <v>Office 365 F3</v>
      </c>
    </row>
    <row r="40" spans="1:5" x14ac:dyDescent="0.2">
      <c r="A40" s="11" t="str">
        <v>Sana Ben Mabrouk</v>
      </c>
      <c r="B40" t="str">
        <v>sana.benmabrouk@monbat.com</v>
      </c>
      <c r="C40" t="str">
        <v>SNA1</v>
      </c>
      <c r="D40" t="str">
        <v>TN</v>
      </c>
      <c r="E40" s="14" t="str">
        <v>Microsoft 365 Business Premium+Microsoft Power Automate Free+Microsoft Fabric (Free)</v>
      </c>
    </row>
    <row r="41" spans="1:5" x14ac:dyDescent="0.2">
      <c r="A41" s="11" t="str">
        <v>Okba Chebbi</v>
      </c>
      <c r="B41" t="str">
        <v>okba.chebbi@monbat.com</v>
      </c>
      <c r="C41" t="str">
        <v>SNA1</v>
      </c>
      <c r="D41" t="str">
        <v>TN</v>
      </c>
      <c r="E41" s="14" t="str">
        <v>Microsoft 365 Business Premium</v>
      </c>
    </row>
    <row r="42" spans="1:5" x14ac:dyDescent="0.2">
      <c r="A42" s="11" t="str">
        <v>Jalel Hammadi</v>
      </c>
      <c r="B42" t="str">
        <v>jalel.hammadi@monbat.com</v>
      </c>
      <c r="C42" t="str">
        <v>SNA2</v>
      </c>
      <c r="D42" t="str">
        <v>TN</v>
      </c>
      <c r="E42" s="14" t="str">
        <v>Microsoft 365 Business Premium+Microsoft Power Automate Free</v>
      </c>
    </row>
    <row r="43" spans="1:5" x14ac:dyDescent="0.2">
      <c r="A43" s="11" t="str">
        <v>Hamdi Hichri</v>
      </c>
      <c r="B43" t="str">
        <v>hamdi.hichri@monbat.com</v>
      </c>
      <c r="C43" t="str">
        <v>SNA1</v>
      </c>
      <c r="D43" t="str">
        <v>TN</v>
      </c>
      <c r="E43" s="14" t="str">
        <v>Microsoft 365 Business Premium</v>
      </c>
    </row>
    <row r="44" spans="1:5" x14ac:dyDescent="0.2">
      <c r="A44" s="11" t="str">
        <v>Fawzi Hammami</v>
      </c>
      <c r="B44" t="str">
        <v>fawzi.hammami@monbat.com</v>
      </c>
      <c r="C44" t="str">
        <v>SNA1</v>
      </c>
      <c r="D44" t="str">
        <v>TN</v>
      </c>
      <c r="E44" s="14" t="str">
        <v>Microsoft 365 Business Premium+Microsoft Power Automate Free</v>
      </c>
    </row>
    <row r="45" spans="1:5" x14ac:dyDescent="0.2">
      <c r="A45" s="11" t="str">
        <v>Aymen Tarchoun</v>
      </c>
      <c r="B45" t="str">
        <v>aymen.tarchoun@monbat.com</v>
      </c>
      <c r="C45" t="str">
        <v>SNA1</v>
      </c>
      <c r="D45" t="str">
        <v>TN</v>
      </c>
      <c r="E45" s="14" t="str">
        <v>Microsoft 365 Business Premium+Microsoft Power Automate Free</v>
      </c>
    </row>
    <row r="46" spans="1:5" x14ac:dyDescent="0.2">
      <c r="A46" s="11" t="str">
        <v>Nizar Ferchichi</v>
      </c>
      <c r="B46" t="str">
        <v>nizar.ferchichi@monbat.com</v>
      </c>
      <c r="C46" t="str">
        <v>SNA1</v>
      </c>
      <c r="D46" t="str">
        <v>TN</v>
      </c>
      <c r="E46" s="14" t="str">
        <v>Microsoft 365 Business Premium+Microsoft Power Automate Free</v>
      </c>
    </row>
    <row r="47" spans="1:5" x14ac:dyDescent="0.2">
      <c r="A47" s="11" t="str">
        <v>Khaled Haouachi</v>
      </c>
      <c r="B47" t="str">
        <v>khaled.haouachi@monbat.com</v>
      </c>
      <c r="C47" t="str">
        <v>SNA1</v>
      </c>
      <c r="D47" t="str">
        <v>TN</v>
      </c>
      <c r="E47" s="14" t="str">
        <v>Microsoft 365 Business Premium+Microsoft Power Automate Free</v>
      </c>
    </row>
    <row r="48" spans="1:5" x14ac:dyDescent="0.2">
      <c r="A48" s="11" t="str">
        <v>Anis Mejri</v>
      </c>
      <c r="B48" t="str">
        <v>anis.mejri@monbat.com</v>
      </c>
      <c r="C48" t="str">
        <v/>
      </c>
      <c r="D48" t="str">
        <v>TN</v>
      </c>
      <c r="E48" s="14" t="str">
        <v>Microsoft 365 Business Premium</v>
      </c>
    </row>
    <row r="49" spans="1:5" x14ac:dyDescent="0.2">
      <c r="A49" s="11" t="str">
        <v>Montassar Selmi</v>
      </c>
      <c r="B49" t="str">
        <v>montassar.selmi@monbat.com</v>
      </c>
      <c r="C49" t="str">
        <v>IT</v>
      </c>
      <c r="D49" t="str">
        <v>TN</v>
      </c>
      <c r="E49" s="14" t="str">
        <v>Microsoft 365 Business Premium</v>
      </c>
    </row>
    <row r="50" spans="1:5" x14ac:dyDescent="0.2">
      <c r="A50" s="11" t="str">
        <v>Said BEN AMMAR</v>
      </c>
      <c r="B50" t="str">
        <v>said.benammar@monbat.com</v>
      </c>
      <c r="C50" t="str">
        <v/>
      </c>
      <c r="D50" t="str">
        <v>TN</v>
      </c>
      <c r="E50" s="14" t="str">
        <v>Microsoft 365 Business Premium+Microsoft Power Automate Free</v>
      </c>
    </row>
    <row r="51" spans="1:5" x14ac:dyDescent="0.2">
      <c r="A51" s="11" t="str">
        <v>Hamed SOUISSI</v>
      </c>
      <c r="B51" t="str">
        <v>hamed.souissi@monbat.com</v>
      </c>
      <c r="C51" t="str">
        <v/>
      </c>
      <c r="D51" t="str">
        <v>TN</v>
      </c>
      <c r="E51" s="14" t="str">
        <v>Microsoft 365 Business Premium+Microsoft Power Automate Free</v>
      </c>
    </row>
    <row r="52" spans="1:5" x14ac:dyDescent="0.2">
      <c r="A52" s="11" t="str">
        <v>Wael Doukali</v>
      </c>
      <c r="B52" t="str">
        <v>wael.doukali@monbat.com</v>
      </c>
      <c r="C52" t="str">
        <v/>
      </c>
      <c r="D52" t="str">
        <v>TN</v>
      </c>
      <c r="E52" s="14" t="str">
        <v>Microsoft 365 Business Premium+Microsoft Power Automate Free</v>
      </c>
    </row>
    <row r="53" spans="1:5" x14ac:dyDescent="0.2">
      <c r="A53" s="11" t="str">
        <v>Ahmed Mabrouki</v>
      </c>
      <c r="B53" t="str">
        <v>ahmed.mabrouki@monbat.com</v>
      </c>
      <c r="C53" t="str">
        <v>NOUR IT</v>
      </c>
      <c r="D53" t="str">
        <v>TN</v>
      </c>
      <c r="E53" s="14" t="str">
        <v>Teams Premium (for Departments)+Microsoft 365 Business Premium+Microsoft Power Automate Free</v>
      </c>
    </row>
    <row r="54" spans="1:5" x14ac:dyDescent="0.2">
      <c r="A54" s="11" t="str">
        <v>Abdallah Belakhoua</v>
      </c>
      <c r="B54" t="str">
        <v>abdallah.belakhoua@monbat.com</v>
      </c>
      <c r="C54" t="str">
        <v/>
      </c>
      <c r="D54" t="str">
        <v>TN</v>
      </c>
      <c r="E54" s="14" t="str">
        <v>Microsoft 365 Business Premium+Microsoft Power Automate Free</v>
      </c>
    </row>
    <row r="55" spans="1:5" x14ac:dyDescent="0.2">
      <c r="A55" s="11" t="str">
        <v>Hayet Ben Jannet</v>
      </c>
      <c r="B55" t="str">
        <v>hayet.benjannet@monbat.com</v>
      </c>
      <c r="C55" t="str">
        <v/>
      </c>
      <c r="D55" t="str">
        <v>TN</v>
      </c>
      <c r="E55" s="14" t="str">
        <v>Microsoft 365 Business Premium+Microsoft Power Automate Free</v>
      </c>
    </row>
    <row r="56" spans="1:5" x14ac:dyDescent="0.2">
      <c r="A56" s="11" t="str">
        <v>Anis Ben Amor</v>
      </c>
      <c r="B56" t="str">
        <v>anis.benamor@monbat.com</v>
      </c>
      <c r="C56" t="str">
        <v/>
      </c>
      <c r="D56" t="str">
        <v>TN</v>
      </c>
      <c r="E56" s="14" t="str">
        <v>Microsoft 365 Business Premium</v>
      </c>
    </row>
    <row r="57" spans="1:5" x14ac:dyDescent="0.2">
      <c r="A57" s="11" t="str">
        <v>Ismahe Saad</v>
      </c>
      <c r="B57" t="str">
        <v>ismahen.saad@monbat.com</v>
      </c>
      <c r="C57" t="str">
        <v/>
      </c>
      <c r="D57" t="str">
        <v>TN</v>
      </c>
      <c r="E57" s="14" t="str">
        <v>Microsoft 365 Business Premium+Microsoft Power Automate Free</v>
      </c>
    </row>
    <row r="58" spans="1:5" x14ac:dyDescent="0.2">
      <c r="A58" s="11" t="str">
        <v>Roufaa Benyahia</v>
      </c>
      <c r="B58" t="str">
        <v>roufaa.benyahia@monbat.com</v>
      </c>
      <c r="C58" t="str">
        <v/>
      </c>
      <c r="D58" t="str">
        <v>TN</v>
      </c>
      <c r="E58" s="14" t="str">
        <v>Microsoft 365 Business Premium</v>
      </c>
    </row>
    <row r="59" spans="1:5" x14ac:dyDescent="0.2">
      <c r="A59" s="11" t="str">
        <v>Mohamed Akli</v>
      </c>
      <c r="B59" t="str">
        <v>mohamed.akli@monbat.com</v>
      </c>
      <c r="C59" t="str">
        <v/>
      </c>
      <c r="D59" t="str">
        <v>TN</v>
      </c>
      <c r="E59" s="14" t="str">
        <v>Microsoft 365 Business Premium</v>
      </c>
    </row>
    <row r="60" spans="1:5" x14ac:dyDescent="0.2">
      <c r="A60" s="11" t="str">
        <v>Iheb Mzoughi</v>
      </c>
      <c r="B60" t="str">
        <v>iheb.mzoughi@monbat.com</v>
      </c>
      <c r="C60" t="str">
        <v/>
      </c>
      <c r="D60" t="str">
        <v>TN</v>
      </c>
      <c r="E60" s="14" t="str">
        <v>Microsoft 365 Business Premium</v>
      </c>
    </row>
    <row r="61" spans="1:5" x14ac:dyDescent="0.2">
      <c r="A61" s="11" t="str">
        <v>Makrem Messaoudi</v>
      </c>
      <c r="B61" t="str">
        <v>makrem.messaoudi@monbat.com</v>
      </c>
      <c r="C61" t="str">
        <v/>
      </c>
      <c r="D61" t="str">
        <v>TN</v>
      </c>
      <c r="E61" s="14" t="str">
        <v>Microsoft 365 Business Premium</v>
      </c>
    </row>
    <row r="62" spans="1:5" x14ac:dyDescent="0.2">
      <c r="A62" s="11" t="str">
        <v>Yessin lakhrem</v>
      </c>
      <c r="B62" t="str">
        <v>yessin.Iakhrem@monbat.com</v>
      </c>
      <c r="C62" t="str">
        <v/>
      </c>
      <c r="D62" t="str">
        <v>TN</v>
      </c>
      <c r="E62" s="14" t="str">
        <v>Microsoft 365 Business Premium</v>
      </c>
    </row>
    <row r="63" spans="1:5" x14ac:dyDescent="0.2">
      <c r="A63" s="11" t="str">
        <v>Amine Othman</v>
      </c>
      <c r="B63" t="str">
        <v>amine.othman@monbat.com</v>
      </c>
      <c r="C63" t="str">
        <v/>
      </c>
      <c r="D63" t="str">
        <v>TN</v>
      </c>
      <c r="E63" s="14" t="str">
        <v>Microsoft 365 Business Premium</v>
      </c>
    </row>
    <row r="64" spans="1:5" x14ac:dyDescent="0.2">
      <c r="A64" s="11" t="str">
        <v>Mohamed Ayari</v>
      </c>
      <c r="B64" t="str">
        <v>mohamed.ayari@monbat.com</v>
      </c>
      <c r="C64" t="str">
        <v/>
      </c>
      <c r="D64" t="str">
        <v>TN</v>
      </c>
      <c r="E64" s="14" t="str">
        <v>Microsoft 365 Business Premium</v>
      </c>
    </row>
    <row r="65" spans="1:5" x14ac:dyDescent="0.2">
      <c r="A65" s="11" t="str">
        <v>Hamza Marouani</v>
      </c>
      <c r="B65" t="str">
        <v>hamza.marouani@monbat.com</v>
      </c>
      <c r="C65" t="str">
        <v/>
      </c>
      <c r="D65" t="str">
        <v>TN</v>
      </c>
      <c r="E65" s="14" t="str">
        <v>Microsoft 365 E3+Microsoft Fabric (Free)</v>
      </c>
    </row>
    <row r="66" spans="1:5" x14ac:dyDescent="0.2">
      <c r="A66" s="11" t="str">
        <v>Fedi Dakhlaoui</v>
      </c>
      <c r="B66" t="str">
        <v>fedi.dakhlaoui@monbat.com</v>
      </c>
      <c r="C66" t="str">
        <v/>
      </c>
      <c r="D66" t="str">
        <v>TN</v>
      </c>
      <c r="E66" s="14" t="str">
        <v>Microsoft 365 E3</v>
      </c>
    </row>
    <row r="67" spans="1:5" x14ac:dyDescent="0.2">
      <c r="A67" s="11" t="str">
        <v>Alaedinne Sghaier</v>
      </c>
      <c r="B67" t="str">
        <v>alaedinne.sghaier@monbat.com</v>
      </c>
      <c r="C67" t="str">
        <v/>
      </c>
      <c r="D67" t="str">
        <v>TN</v>
      </c>
      <c r="E67" s="14" t="str">
        <v>Microsoft Power Automate Free+Microsoft 365 Business Premium</v>
      </c>
    </row>
    <row r="68" spans="1:5" x14ac:dyDescent="0.2">
      <c r="A68" s="11" t="str">
        <v>Rayen Yazidi</v>
      </c>
      <c r="B68" t="str">
        <v>rayen.yazidi@monbat.com</v>
      </c>
      <c r="C68" t="str">
        <v/>
      </c>
      <c r="D68" t="str">
        <v>TN</v>
      </c>
      <c r="E68" s="14" t="str">
        <v>Microsoft 365 Business Premium</v>
      </c>
    </row>
    <row r="69" spans="1:5" x14ac:dyDescent="0.2">
      <c r="A69" s="11" t="str">
        <v>Amine Ben Hassine</v>
      </c>
      <c r="B69" t="str">
        <v>amine.benhassine@monbat.com</v>
      </c>
      <c r="C69" t="str">
        <v/>
      </c>
      <c r="D69" t="str">
        <v>TN</v>
      </c>
      <c r="E69" s="14" t="str">
        <v>Microsoft Power Automate Free+Microsoft 365 Business Premium</v>
      </c>
    </row>
    <row r="70" spans="1:5" x14ac:dyDescent="0.2">
      <c r="A70" s="11" t="str">
        <v>Imen Mejri</v>
      </c>
      <c r="B70" t="str">
        <v>imen.mejri@monbat.com</v>
      </c>
      <c r="C70" t="str">
        <v/>
      </c>
      <c r="D70" t="str">
        <v>TN</v>
      </c>
      <c r="E70" s="14" t="str">
        <v>Microsoft 365 Business Premium</v>
      </c>
    </row>
    <row r="71" spans="1:5" x14ac:dyDescent="0.2">
      <c r="A71" s="11" t="str">
        <v>Thouraya Dridi</v>
      </c>
      <c r="B71" t="str">
        <v>thouraya.dridi@monbat.com</v>
      </c>
      <c r="C71" t="str">
        <v/>
      </c>
      <c r="D71" t="str">
        <v>TN</v>
      </c>
      <c r="E71" s="14" t="str">
        <v>Microsoft 365 Business Premium+Microsoft Power Automate Free</v>
      </c>
    </row>
    <row r="72" spans="1:5" x14ac:dyDescent="0.2">
      <c r="A72" s="11" t="str">
        <v>Marwa Aaribi</v>
      </c>
      <c r="B72" t="str">
        <v>marwa.aaribi@monbat.com</v>
      </c>
      <c r="C72" t="str">
        <v/>
      </c>
      <c r="D72" t="str">
        <v>TN</v>
      </c>
      <c r="E72" s="14" t="str">
        <v>Microsoft Power Automate Free+Microsoft 365 Business Premium</v>
      </c>
    </row>
    <row r="73" spans="1:5" x14ac:dyDescent="0.2">
      <c r="A73" s="11" t="str">
        <v>Hanen Khammaria</v>
      </c>
      <c r="B73" t="str">
        <v>hanen.khammaria@monbat.com</v>
      </c>
      <c r="C73" t="str">
        <v/>
      </c>
      <c r="D73" t="str">
        <v>TN</v>
      </c>
      <c r="E73" s="14" t="str">
        <v>Microsoft Power Automate Free+Microsoft 365 Business Premium</v>
      </c>
    </row>
    <row r="74" spans="1:5" x14ac:dyDescent="0.2">
      <c r="A74" s="11" t="str">
        <v>Dorsaf Brhoumi</v>
      </c>
      <c r="B74" t="str">
        <v>dorsaf.brhoumi@monbat.com</v>
      </c>
      <c r="C74" t="str">
        <v/>
      </c>
      <c r="D74" t="str">
        <v>TN</v>
      </c>
      <c r="E74" s="14" t="str">
        <v>Microsoft 365 Business Premium</v>
      </c>
    </row>
    <row r="75" spans="1:5" x14ac:dyDescent="0.2">
      <c r="A75" s="11" t="str">
        <v>Houssem Hajji</v>
      </c>
      <c r="B75" t="str">
        <v>houssem.hajji@monbat.com</v>
      </c>
      <c r="C75" t="str">
        <v/>
      </c>
      <c r="D75" t="str">
        <v>TN</v>
      </c>
      <c r="E75" s="14" t="str">
        <v>Microsoft Power Automate Free+Microsoft 365 Business Premium</v>
      </c>
    </row>
    <row r="76" spans="1:5" x14ac:dyDescent="0.2">
      <c r="A76" s="11" t="str">
        <v>Heddi Arij</v>
      </c>
      <c r="B76" t="str">
        <v>heddi.arij@monbat.com</v>
      </c>
      <c r="C76" t="str">
        <v>NOUR</v>
      </c>
      <c r="D76" t="str">
        <v>TN</v>
      </c>
      <c r="E76" s="14" t="str">
        <v>Microsoft 365 Business Premium</v>
      </c>
    </row>
    <row r="77" spans="1:5" x14ac:dyDescent="0.2">
      <c r="A77" s="11" t="str">
        <v>Bassem Jebril</v>
      </c>
      <c r="B77" t="str">
        <v>bassem.jebril@monbat.com</v>
      </c>
      <c r="C77" t="str">
        <v/>
      </c>
      <c r="D77" t="str">
        <v>TN</v>
      </c>
      <c r="E77" s="14" t="str">
        <v>Microsoft 365 Business Premium</v>
      </c>
    </row>
    <row r="78" spans="1:5" x14ac:dyDescent="0.2">
      <c r="A78" s="11" t="str">
        <v>Youssef Moussa</v>
      </c>
      <c r="B78" t="str">
        <v>youssef.moussa@monbat.com</v>
      </c>
      <c r="C78" t="str">
        <v/>
      </c>
      <c r="D78" t="str">
        <v>TN</v>
      </c>
      <c r="E78" s="14" t="str">
        <v>Microsoft 365 Business Premium</v>
      </c>
    </row>
    <row r="79" spans="1:5" x14ac:dyDescent="0.2">
      <c r="A79" s="11"/>
      <c r="E79" s="14"/>
    </row>
    <row r="80" spans="1:5" x14ac:dyDescent="0.2">
      <c r="A80" s="11"/>
      <c r="E80" s="14"/>
    </row>
    <row r="81" spans="1:5" x14ac:dyDescent="0.2">
      <c r="A81" s="11"/>
      <c r="E81" s="14"/>
    </row>
    <row r="82" spans="1:5" x14ac:dyDescent="0.2">
      <c r="A82" s="11"/>
      <c r="E82" s="14"/>
    </row>
    <row r="83" spans="1:5" x14ac:dyDescent="0.2">
      <c r="A83" s="11"/>
      <c r="E83" s="14"/>
    </row>
    <row r="84" spans="1:5" x14ac:dyDescent="0.2">
      <c r="A84" s="11"/>
      <c r="E84" s="14"/>
    </row>
    <row r="85" spans="1:5" x14ac:dyDescent="0.2">
      <c r="A85" s="11"/>
      <c r="E85" s="14"/>
    </row>
    <row r="86" spans="1:5" x14ac:dyDescent="0.2">
      <c r="A86" s="11"/>
      <c r="E86" s="14"/>
    </row>
    <row r="87" spans="1:5" x14ac:dyDescent="0.2">
      <c r="A87" s="11"/>
      <c r="E87" s="14"/>
    </row>
    <row r="88" spans="1:5" x14ac:dyDescent="0.2">
      <c r="A88" s="11"/>
      <c r="E88" s="14"/>
    </row>
    <row r="89" spans="1:5" x14ac:dyDescent="0.2">
      <c r="A89" s="11"/>
      <c r="E89" s="14"/>
    </row>
    <row r="90" spans="1:5" x14ac:dyDescent="0.2">
      <c r="A90" s="11"/>
      <c r="E90" s="14"/>
    </row>
    <row r="91" spans="1:5" x14ac:dyDescent="0.2">
      <c r="A91" s="11"/>
      <c r="E91" s="14"/>
    </row>
    <row r="92" spans="1:5" x14ac:dyDescent="0.2">
      <c r="A92" s="11"/>
      <c r="E92" s="14"/>
    </row>
    <row r="93" spans="1:5" x14ac:dyDescent="0.2">
      <c r="A93" s="11"/>
      <c r="E93" s="14"/>
    </row>
    <row r="94" spans="1:5" x14ac:dyDescent="0.2">
      <c r="A94" s="11"/>
      <c r="E94" s="14"/>
    </row>
    <row r="95" spans="1:5" x14ac:dyDescent="0.2">
      <c r="A95" s="11"/>
      <c r="E95" s="14"/>
    </row>
    <row r="96" spans="1:5" x14ac:dyDescent="0.2">
      <c r="A96" s="11"/>
      <c r="E96" s="14"/>
    </row>
    <row r="97" spans="1:5" x14ac:dyDescent="0.2">
      <c r="A97" s="11"/>
      <c r="E97" s="14"/>
    </row>
    <row r="98" spans="1:5" x14ac:dyDescent="0.2">
      <c r="A98" s="11"/>
      <c r="E98" s="14"/>
    </row>
    <row r="99" spans="1:5" x14ac:dyDescent="0.2">
      <c r="A99" s="11"/>
      <c r="E99" s="14"/>
    </row>
    <row r="100" spans="1:5" x14ac:dyDescent="0.2">
      <c r="A100" s="11"/>
      <c r="E100" s="14"/>
    </row>
    <row r="101" spans="1:5" x14ac:dyDescent="0.2">
      <c r="A101" s="11"/>
      <c r="E101" s="14"/>
    </row>
    <row r="102" spans="1:5" x14ac:dyDescent="0.2">
      <c r="A102" s="11"/>
      <c r="E102" s="14"/>
    </row>
    <row r="103" spans="1:5" x14ac:dyDescent="0.2">
      <c r="A103" s="11"/>
      <c r="E103" s="14"/>
    </row>
    <row r="104" spans="1:5" x14ac:dyDescent="0.2">
      <c r="A104" s="11"/>
      <c r="E104" s="14"/>
    </row>
    <row r="105" spans="1:5" x14ac:dyDescent="0.2">
      <c r="A105" s="11"/>
      <c r="E105" s="14"/>
    </row>
    <row r="106" spans="1:5" x14ac:dyDescent="0.2">
      <c r="A106" s="11"/>
      <c r="E106" s="14"/>
    </row>
    <row r="107" spans="1:5" x14ac:dyDescent="0.2">
      <c r="A107" s="11"/>
      <c r="E107" s="14"/>
    </row>
    <row r="108" spans="1:5" x14ac:dyDescent="0.2">
      <c r="A108" s="11"/>
      <c r="E108" s="14"/>
    </row>
    <row r="109" spans="1:5" x14ac:dyDescent="0.2">
      <c r="A109" s="11"/>
      <c r="E109" s="14"/>
    </row>
    <row r="110" spans="1:5" x14ac:dyDescent="0.2">
      <c r="A110" s="11"/>
      <c r="E110" s="14"/>
    </row>
    <row r="111" spans="1:5" x14ac:dyDescent="0.2">
      <c r="A111" s="11"/>
      <c r="E111" s="14"/>
    </row>
    <row r="112" spans="1:5" x14ac:dyDescent="0.2">
      <c r="A112" s="11"/>
      <c r="E112" s="14"/>
    </row>
    <row r="113" spans="1:5" x14ac:dyDescent="0.2">
      <c r="A113" s="11"/>
      <c r="E113" s="14"/>
    </row>
    <row r="114" spans="1:5" x14ac:dyDescent="0.2">
      <c r="A114" s="11"/>
      <c r="E114" s="14"/>
    </row>
    <row r="115" spans="1:5" x14ac:dyDescent="0.2">
      <c r="A115" s="11"/>
      <c r="E115" s="14"/>
    </row>
    <row r="116" spans="1:5" x14ac:dyDescent="0.2">
      <c r="A116" s="11"/>
      <c r="E116" s="14"/>
    </row>
    <row r="117" spans="1:5" x14ac:dyDescent="0.2">
      <c r="A117" s="11"/>
      <c r="E117" s="14"/>
    </row>
    <row r="118" spans="1:5" x14ac:dyDescent="0.2">
      <c r="A118" s="11"/>
      <c r="E118" s="14"/>
    </row>
    <row r="119" spans="1:5" x14ac:dyDescent="0.2">
      <c r="A119" s="11"/>
      <c r="E119" s="14"/>
    </row>
    <row r="120" spans="1:5" x14ac:dyDescent="0.2">
      <c r="A120" s="11"/>
      <c r="E120" s="14"/>
    </row>
    <row r="121" spans="1:5" x14ac:dyDescent="0.2">
      <c r="A121" s="11"/>
      <c r="E121" s="14"/>
    </row>
    <row r="122" spans="1:5" x14ac:dyDescent="0.2">
      <c r="A122" s="11"/>
      <c r="E122" s="14"/>
    </row>
    <row r="123" spans="1:5" x14ac:dyDescent="0.2">
      <c r="A123" s="11"/>
      <c r="E123" s="14"/>
    </row>
    <row r="124" spans="1:5" x14ac:dyDescent="0.2">
      <c r="A124" s="11"/>
      <c r="E124" s="14"/>
    </row>
    <row r="125" spans="1:5" x14ac:dyDescent="0.2">
      <c r="A125" s="11"/>
      <c r="E125" s="14"/>
    </row>
    <row r="126" spans="1:5" x14ac:dyDescent="0.2">
      <c r="A126" s="11"/>
      <c r="E126" s="14"/>
    </row>
    <row r="127" spans="1:5" x14ac:dyDescent="0.2">
      <c r="A127" s="11"/>
      <c r="E127" s="14"/>
    </row>
    <row r="128" spans="1:5" x14ac:dyDescent="0.2">
      <c r="A128" s="11"/>
      <c r="E128" s="14"/>
    </row>
    <row r="129" spans="1:5" x14ac:dyDescent="0.2">
      <c r="A129" s="11"/>
      <c r="E129" s="14"/>
    </row>
    <row r="130" spans="1:5" x14ac:dyDescent="0.2">
      <c r="A130" s="11"/>
      <c r="E130" s="14"/>
    </row>
    <row r="131" spans="1:5" x14ac:dyDescent="0.2">
      <c r="A131" s="11"/>
      <c r="E131" s="14"/>
    </row>
    <row r="132" spans="1:5" x14ac:dyDescent="0.2">
      <c r="A132" s="11"/>
      <c r="E132" s="14"/>
    </row>
    <row r="133" spans="1:5" x14ac:dyDescent="0.2">
      <c r="A133" s="11"/>
      <c r="E133" s="14"/>
    </row>
    <row r="134" spans="1:5" x14ac:dyDescent="0.2">
      <c r="A134" s="11"/>
      <c r="E134" s="14"/>
    </row>
    <row r="135" spans="1:5" x14ac:dyDescent="0.2">
      <c r="A135" s="11"/>
      <c r="E135" s="14"/>
    </row>
    <row r="136" spans="1:5" x14ac:dyDescent="0.2">
      <c r="A136" s="11"/>
      <c r="E136" s="14"/>
    </row>
    <row r="137" spans="1:5" x14ac:dyDescent="0.2">
      <c r="A137" s="11"/>
      <c r="E137" s="14"/>
    </row>
    <row r="138" spans="1:5" x14ac:dyDescent="0.2">
      <c r="A138" s="11"/>
      <c r="E138" s="14"/>
    </row>
    <row r="139" spans="1:5" x14ac:dyDescent="0.2">
      <c r="A139" s="11"/>
      <c r="E139" s="14"/>
    </row>
    <row r="140" spans="1:5" x14ac:dyDescent="0.2">
      <c r="A140" s="11"/>
      <c r="E140" s="14"/>
    </row>
    <row r="141" spans="1:5" x14ac:dyDescent="0.2">
      <c r="A141" s="11"/>
      <c r="E141" s="14"/>
    </row>
    <row r="142" spans="1:5" x14ac:dyDescent="0.2">
      <c r="A142" s="11"/>
      <c r="E142" s="14"/>
    </row>
    <row r="143" spans="1:5" x14ac:dyDescent="0.2">
      <c r="A143" s="11"/>
      <c r="E143" s="14"/>
    </row>
    <row r="144" spans="1:5" x14ac:dyDescent="0.2">
      <c r="A144" s="11"/>
      <c r="E144" s="14"/>
    </row>
    <row r="145" spans="1:5" x14ac:dyDescent="0.2">
      <c r="A145" s="11"/>
      <c r="E145" s="14"/>
    </row>
    <row r="146" spans="1:5" x14ac:dyDescent="0.2">
      <c r="A146" s="11"/>
      <c r="E146" s="14"/>
    </row>
    <row r="147" spans="1:5" x14ac:dyDescent="0.2">
      <c r="A147" s="11"/>
      <c r="E147" s="14"/>
    </row>
    <row r="148" spans="1:5" x14ac:dyDescent="0.2">
      <c r="A148" s="11"/>
      <c r="E148" s="14"/>
    </row>
    <row r="149" spans="1:5" x14ac:dyDescent="0.2">
      <c r="A149" s="11"/>
      <c r="E149" s="14"/>
    </row>
    <row r="150" spans="1:5" x14ac:dyDescent="0.2">
      <c r="A150" s="11"/>
      <c r="E150" s="14"/>
    </row>
    <row r="151" spans="1:5" x14ac:dyDescent="0.2">
      <c r="A151" s="11"/>
      <c r="E151" s="14"/>
    </row>
    <row r="152" spans="1:5" x14ac:dyDescent="0.2">
      <c r="A152" s="11"/>
      <c r="E152" s="14"/>
    </row>
    <row r="153" spans="1:5" x14ac:dyDescent="0.2">
      <c r="A153" s="11"/>
      <c r="E153" s="14"/>
    </row>
    <row r="154" spans="1:5" x14ac:dyDescent="0.2">
      <c r="A154" s="11"/>
      <c r="E154" s="14"/>
    </row>
    <row r="155" spans="1:5" x14ac:dyDescent="0.2">
      <c r="A155" s="11"/>
      <c r="E155" s="14"/>
    </row>
    <row r="156" spans="1:5" x14ac:dyDescent="0.2">
      <c r="A156" s="11"/>
      <c r="E156" s="14"/>
    </row>
    <row r="157" spans="1:5" x14ac:dyDescent="0.2">
      <c r="A157" s="11"/>
      <c r="E157" s="14"/>
    </row>
    <row r="158" spans="1:5" x14ac:dyDescent="0.2">
      <c r="A158" s="11"/>
      <c r="E158" s="14"/>
    </row>
    <row r="159" spans="1:5" x14ac:dyDescent="0.2">
      <c r="A159" s="11"/>
      <c r="E159" s="14"/>
    </row>
    <row r="160" spans="1:5" x14ac:dyDescent="0.2">
      <c r="A160" s="11"/>
      <c r="E160" s="14"/>
    </row>
    <row r="161" spans="1:5" x14ac:dyDescent="0.2">
      <c r="A161" s="11"/>
      <c r="E161" s="14"/>
    </row>
    <row r="162" spans="1:5" x14ac:dyDescent="0.2">
      <c r="A162" s="11"/>
      <c r="E162" s="14"/>
    </row>
    <row r="163" spans="1:5" x14ac:dyDescent="0.2">
      <c r="A163" s="11"/>
      <c r="E163" s="14"/>
    </row>
    <row r="164" spans="1:5" x14ac:dyDescent="0.2">
      <c r="A164" s="11"/>
      <c r="E164" s="14"/>
    </row>
    <row r="165" spans="1:5" x14ac:dyDescent="0.2">
      <c r="A165" s="11"/>
      <c r="E165" s="14"/>
    </row>
    <row r="166" spans="1:5" x14ac:dyDescent="0.2">
      <c r="A166" s="11"/>
      <c r="E166" s="14"/>
    </row>
    <row r="167" spans="1:5" x14ac:dyDescent="0.2">
      <c r="A167" s="11"/>
      <c r="E167" s="14"/>
    </row>
    <row r="168" spans="1:5" x14ac:dyDescent="0.2">
      <c r="A168" s="11"/>
      <c r="E168" s="14"/>
    </row>
    <row r="169" spans="1:5" x14ac:dyDescent="0.2">
      <c r="A169" s="11"/>
      <c r="E169" s="14"/>
    </row>
    <row r="170" spans="1:5" x14ac:dyDescent="0.2">
      <c r="A170" s="11"/>
      <c r="E170" s="14"/>
    </row>
    <row r="171" spans="1:5" x14ac:dyDescent="0.2">
      <c r="A171" s="11"/>
      <c r="E171" s="14"/>
    </row>
    <row r="172" spans="1:5" x14ac:dyDescent="0.2">
      <c r="A172" s="11"/>
      <c r="E172" s="14"/>
    </row>
    <row r="173" spans="1:5" x14ac:dyDescent="0.2">
      <c r="A173" s="11"/>
      <c r="E173" s="14"/>
    </row>
    <row r="174" spans="1:5" x14ac:dyDescent="0.2">
      <c r="A174" s="11"/>
      <c r="E174" s="14"/>
    </row>
    <row r="175" spans="1:5" x14ac:dyDescent="0.2">
      <c r="A175" s="11"/>
      <c r="E175" s="14"/>
    </row>
    <row r="176" spans="1:5" x14ac:dyDescent="0.2">
      <c r="A176" s="11"/>
      <c r="E176" s="14"/>
    </row>
    <row r="177" spans="1:5" x14ac:dyDescent="0.2">
      <c r="A177" s="11"/>
      <c r="E177" s="14"/>
    </row>
    <row r="178" spans="1:5" x14ac:dyDescent="0.2">
      <c r="A178" s="11"/>
      <c r="E178" s="14"/>
    </row>
    <row r="179" spans="1:5" x14ac:dyDescent="0.2">
      <c r="A179" s="11"/>
      <c r="E179" s="14"/>
    </row>
    <row r="180" spans="1:5" x14ac:dyDescent="0.2">
      <c r="A180" s="11"/>
      <c r="E180" s="14"/>
    </row>
    <row r="181" spans="1:5" x14ac:dyDescent="0.2">
      <c r="A181" s="11"/>
      <c r="E181" s="14"/>
    </row>
    <row r="182" spans="1:5" x14ac:dyDescent="0.2">
      <c r="A182" s="11"/>
      <c r="E182" s="14"/>
    </row>
    <row r="183" spans="1:5" x14ac:dyDescent="0.2">
      <c r="A183" s="11"/>
      <c r="E183" s="14"/>
    </row>
    <row r="184" spans="1:5" x14ac:dyDescent="0.2">
      <c r="A184" s="11"/>
      <c r="E184" s="14"/>
    </row>
    <row r="185" spans="1:5" x14ac:dyDescent="0.2">
      <c r="A185" s="11"/>
      <c r="E185" s="14"/>
    </row>
    <row r="186" spans="1:5" x14ac:dyDescent="0.2">
      <c r="A186" s="11"/>
      <c r="E186" s="14"/>
    </row>
    <row r="187" spans="1:5" x14ac:dyDescent="0.2">
      <c r="A187" s="11"/>
      <c r="E187" s="14"/>
    </row>
    <row r="188" spans="1:5" x14ac:dyDescent="0.2">
      <c r="A188" s="11"/>
      <c r="E188" s="14"/>
    </row>
    <row r="189" spans="1:5" x14ac:dyDescent="0.2">
      <c r="A189" s="11"/>
      <c r="E189" s="14"/>
    </row>
    <row r="190" spans="1:5" x14ac:dyDescent="0.2">
      <c r="A190" s="11"/>
      <c r="E190" s="14"/>
    </row>
    <row r="191" spans="1:5" x14ac:dyDescent="0.2">
      <c r="A191" s="11"/>
      <c r="E191" s="14"/>
    </row>
    <row r="192" spans="1:5" x14ac:dyDescent="0.2">
      <c r="A192" s="11"/>
      <c r="E192" s="14"/>
    </row>
    <row r="193" spans="1:5" x14ac:dyDescent="0.2">
      <c r="A193" s="11"/>
      <c r="E193" s="14"/>
    </row>
    <row r="194" spans="1:5" x14ac:dyDescent="0.2">
      <c r="A194" s="11"/>
      <c r="E194" s="14"/>
    </row>
    <row r="195" spans="1:5" x14ac:dyDescent="0.2">
      <c r="A195" s="11"/>
      <c r="E195" s="14"/>
    </row>
    <row r="196" spans="1:5" x14ac:dyDescent="0.2">
      <c r="A196" s="11"/>
      <c r="E196" s="14"/>
    </row>
    <row r="197" spans="1:5" x14ac:dyDescent="0.2">
      <c r="A197" s="11"/>
      <c r="E197" s="14"/>
    </row>
    <row r="198" spans="1:5" x14ac:dyDescent="0.2">
      <c r="A198" s="11"/>
      <c r="E198" s="14"/>
    </row>
    <row r="199" spans="1:5" x14ac:dyDescent="0.2">
      <c r="A199" s="11"/>
      <c r="E199" s="14"/>
    </row>
    <row r="200" spans="1:5" x14ac:dyDescent="0.2">
      <c r="A200" s="11"/>
      <c r="E200" s="14"/>
    </row>
    <row r="201" spans="1:5" x14ac:dyDescent="0.2">
      <c r="A201" s="11"/>
      <c r="E201" s="14"/>
    </row>
    <row r="202" spans="1:5" x14ac:dyDescent="0.2">
      <c r="A202" s="11"/>
      <c r="E202" s="14"/>
    </row>
    <row r="203" spans="1:5" x14ac:dyDescent="0.2">
      <c r="A203" s="11"/>
      <c r="E203" s="14"/>
    </row>
    <row r="204" spans="1:5" x14ac:dyDescent="0.2">
      <c r="A204" s="11"/>
      <c r="E204" s="14"/>
    </row>
    <row r="205" spans="1:5" x14ac:dyDescent="0.2">
      <c r="A205" s="11"/>
      <c r="E205" s="14"/>
    </row>
    <row r="206" spans="1:5" x14ac:dyDescent="0.2">
      <c r="A206" s="11"/>
      <c r="E206" s="14"/>
    </row>
    <row r="207" spans="1:5" x14ac:dyDescent="0.2">
      <c r="A207" s="11"/>
      <c r="E207" s="14"/>
    </row>
    <row r="208" spans="1:5" x14ac:dyDescent="0.2">
      <c r="A208" s="11"/>
      <c r="E208" s="14"/>
    </row>
    <row r="209" spans="1:5" x14ac:dyDescent="0.2">
      <c r="A209" s="11"/>
      <c r="E209" s="14"/>
    </row>
    <row r="210" spans="1:5" x14ac:dyDescent="0.2">
      <c r="A210" s="11"/>
      <c r="E210" s="14"/>
    </row>
    <row r="211" spans="1:5" x14ac:dyDescent="0.2">
      <c r="A211" s="11"/>
      <c r="E211" s="14"/>
    </row>
    <row r="212" spans="1:5" x14ac:dyDescent="0.2">
      <c r="A212" s="11"/>
      <c r="E212" s="14"/>
    </row>
    <row r="213" spans="1:5" x14ac:dyDescent="0.2">
      <c r="A213" s="11"/>
      <c r="E213" s="14"/>
    </row>
    <row r="214" spans="1:5" x14ac:dyDescent="0.2">
      <c r="A214" s="11"/>
      <c r="E214" s="14"/>
    </row>
    <row r="215" spans="1:5" x14ac:dyDescent="0.2">
      <c r="A215" s="11"/>
      <c r="E215" s="14"/>
    </row>
    <row r="216" spans="1:5" x14ac:dyDescent="0.2">
      <c r="A216" s="11"/>
      <c r="E216" s="14"/>
    </row>
    <row r="217" spans="1:5" x14ac:dyDescent="0.2">
      <c r="A217" s="11"/>
      <c r="E217" s="14"/>
    </row>
    <row r="218" spans="1:5" x14ac:dyDescent="0.2">
      <c r="A218" s="11"/>
      <c r="E218" s="14"/>
    </row>
    <row r="219" spans="1:5" x14ac:dyDescent="0.2">
      <c r="A219" s="11"/>
      <c r="E219" s="14"/>
    </row>
    <row r="220" spans="1:5" x14ac:dyDescent="0.2">
      <c r="A220" s="11"/>
      <c r="E220" s="14"/>
    </row>
    <row r="221" spans="1:5" x14ac:dyDescent="0.2">
      <c r="A221" s="11"/>
      <c r="E221" s="14"/>
    </row>
    <row r="222" spans="1:5" x14ac:dyDescent="0.2">
      <c r="A222" s="11"/>
      <c r="E222" s="14"/>
    </row>
    <row r="223" spans="1:5" x14ac:dyDescent="0.2">
      <c r="A223" s="11"/>
      <c r="E223" s="14"/>
    </row>
    <row r="224" spans="1:5" x14ac:dyDescent="0.2">
      <c r="A224" s="11"/>
      <c r="E224" s="14"/>
    </row>
    <row r="225" spans="1:5" x14ac:dyDescent="0.2">
      <c r="A225" s="11"/>
      <c r="E225" s="14"/>
    </row>
    <row r="226" spans="1:5" x14ac:dyDescent="0.2">
      <c r="A226" s="11"/>
      <c r="E226" s="14"/>
    </row>
    <row r="227" spans="1:5" x14ac:dyDescent="0.2">
      <c r="A227" s="11"/>
      <c r="E227" s="14"/>
    </row>
    <row r="228" spans="1:5" x14ac:dyDescent="0.2">
      <c r="A228" s="11"/>
      <c r="E228" s="14"/>
    </row>
    <row r="229" spans="1:5" x14ac:dyDescent="0.2">
      <c r="A229" s="11"/>
      <c r="E229" s="14"/>
    </row>
    <row r="230" spans="1:5" x14ac:dyDescent="0.2">
      <c r="A230" s="11"/>
      <c r="E230" s="14"/>
    </row>
    <row r="231" spans="1:5" x14ac:dyDescent="0.2">
      <c r="A231" s="11"/>
      <c r="E231" s="14"/>
    </row>
    <row r="232" spans="1:5" x14ac:dyDescent="0.2">
      <c r="A232" s="11"/>
      <c r="E232" s="14"/>
    </row>
    <row r="233" spans="1:5" x14ac:dyDescent="0.2">
      <c r="A233" s="11"/>
      <c r="E233" s="14"/>
    </row>
    <row r="234" spans="1:5" x14ac:dyDescent="0.2">
      <c r="A234" s="11"/>
      <c r="E234" s="14"/>
    </row>
    <row r="235" spans="1:5" x14ac:dyDescent="0.2">
      <c r="A235" s="11"/>
      <c r="E235" s="14"/>
    </row>
    <row r="236" spans="1:5" x14ac:dyDescent="0.2">
      <c r="A236" s="11"/>
      <c r="E236" s="14"/>
    </row>
    <row r="237" spans="1:5" x14ac:dyDescent="0.2">
      <c r="A237" s="11"/>
      <c r="E237" s="14"/>
    </row>
    <row r="238" spans="1:5" x14ac:dyDescent="0.2">
      <c r="A238" s="11"/>
      <c r="E238" s="14"/>
    </row>
    <row r="239" spans="1:5" x14ac:dyDescent="0.2">
      <c r="A239" s="11"/>
      <c r="E239" s="14"/>
    </row>
    <row r="240" spans="1:5" x14ac:dyDescent="0.2">
      <c r="A240" s="11"/>
      <c r="E240" s="14"/>
    </row>
    <row r="241" spans="1:5" x14ac:dyDescent="0.2">
      <c r="A241" s="11"/>
      <c r="E241" s="14"/>
    </row>
    <row r="242" spans="1:5" x14ac:dyDescent="0.2">
      <c r="A242" s="11"/>
      <c r="E242" s="14"/>
    </row>
    <row r="243" spans="1:5" x14ac:dyDescent="0.2">
      <c r="A243" s="11"/>
      <c r="E243" s="14"/>
    </row>
    <row r="244" spans="1:5" x14ac:dyDescent="0.2">
      <c r="A244" s="11"/>
      <c r="E244" s="14"/>
    </row>
    <row r="245" spans="1:5" x14ac:dyDescent="0.2">
      <c r="A245" s="11"/>
      <c r="E245" s="14"/>
    </row>
    <row r="246" spans="1:5" x14ac:dyDescent="0.2">
      <c r="A246" s="11"/>
      <c r="E246" s="14"/>
    </row>
    <row r="247" spans="1:5" x14ac:dyDescent="0.2">
      <c r="A247" s="11"/>
      <c r="E247" s="14"/>
    </row>
    <row r="248" spans="1:5" x14ac:dyDescent="0.2">
      <c r="A248" s="11"/>
      <c r="E248" s="14"/>
    </row>
    <row r="249" spans="1:5" x14ac:dyDescent="0.2">
      <c r="A249" s="11"/>
      <c r="E249" s="14"/>
    </row>
    <row r="250" spans="1:5" x14ac:dyDescent="0.2">
      <c r="A250" s="11"/>
      <c r="E250" s="14"/>
    </row>
    <row r="251" spans="1:5" x14ac:dyDescent="0.2">
      <c r="A251" s="11"/>
      <c r="E251" s="14"/>
    </row>
    <row r="252" spans="1:5" x14ac:dyDescent="0.2">
      <c r="A252" s="11"/>
      <c r="E252" s="14"/>
    </row>
    <row r="253" spans="1:5" x14ac:dyDescent="0.2">
      <c r="A253" s="11"/>
      <c r="E253" s="14"/>
    </row>
    <row r="254" spans="1:5" x14ac:dyDescent="0.2">
      <c r="A254" s="11"/>
      <c r="E254" s="14"/>
    </row>
    <row r="255" spans="1:5" x14ac:dyDescent="0.2">
      <c r="A255" s="11"/>
      <c r="E255" s="14"/>
    </row>
    <row r="256" spans="1:5" x14ac:dyDescent="0.2">
      <c r="A256" s="11"/>
      <c r="E256" s="14"/>
    </row>
    <row r="257" spans="1:5" x14ac:dyDescent="0.2">
      <c r="A257" s="11"/>
      <c r="E257" s="14"/>
    </row>
    <row r="258" spans="1:5" x14ac:dyDescent="0.2">
      <c r="A258" s="11"/>
      <c r="E258" s="14"/>
    </row>
    <row r="259" spans="1:5" x14ac:dyDescent="0.2">
      <c r="A259" s="11"/>
      <c r="E259" s="14"/>
    </row>
    <row r="260" spans="1:5" x14ac:dyDescent="0.2">
      <c r="A260" s="11"/>
      <c r="E260" s="14"/>
    </row>
    <row r="261" spans="1:5" x14ac:dyDescent="0.2">
      <c r="A261" s="11"/>
      <c r="E261" s="14"/>
    </row>
    <row r="262" spans="1:5" x14ac:dyDescent="0.2">
      <c r="A262" s="11"/>
      <c r="E262" s="14"/>
    </row>
    <row r="263" spans="1:5" x14ac:dyDescent="0.2">
      <c r="A263" s="11"/>
      <c r="E263" s="14"/>
    </row>
    <row r="264" spans="1:5" x14ac:dyDescent="0.2">
      <c r="A264" s="11"/>
      <c r="E264" s="14"/>
    </row>
    <row r="265" spans="1:5" x14ac:dyDescent="0.2">
      <c r="A265" s="11"/>
      <c r="E265" s="14"/>
    </row>
    <row r="266" spans="1:5" x14ac:dyDescent="0.2">
      <c r="A266" s="11"/>
      <c r="E266" s="14"/>
    </row>
    <row r="267" spans="1:5" x14ac:dyDescent="0.2">
      <c r="A267" s="11"/>
      <c r="E267" s="14"/>
    </row>
    <row r="268" spans="1:5" x14ac:dyDescent="0.2">
      <c r="A268" s="11"/>
      <c r="E268" s="14"/>
    </row>
    <row r="269" spans="1:5" x14ac:dyDescent="0.2">
      <c r="A269" s="11"/>
      <c r="E269" s="14"/>
    </row>
    <row r="270" spans="1:5" x14ac:dyDescent="0.2">
      <c r="A270" s="11"/>
      <c r="E270" s="14"/>
    </row>
    <row r="271" spans="1:5" x14ac:dyDescent="0.2">
      <c r="A271" s="11"/>
      <c r="E271" s="14"/>
    </row>
    <row r="272" spans="1:5" x14ac:dyDescent="0.2">
      <c r="A272" s="11"/>
      <c r="E272" s="14"/>
    </row>
    <row r="273" spans="1:5" x14ac:dyDescent="0.2">
      <c r="A273" s="11"/>
      <c r="E273" s="14"/>
    </row>
    <row r="274" spans="1:5" x14ac:dyDescent="0.2">
      <c r="A274" s="11"/>
      <c r="E274" s="14"/>
    </row>
    <row r="275" spans="1:5" x14ac:dyDescent="0.2">
      <c r="A275" s="11"/>
      <c r="E275" s="14"/>
    </row>
    <row r="276" spans="1:5" x14ac:dyDescent="0.2">
      <c r="A276" s="11"/>
      <c r="E276" s="14"/>
    </row>
    <row r="277" spans="1:5" x14ac:dyDescent="0.2">
      <c r="A277" s="11"/>
      <c r="E277" s="14"/>
    </row>
    <row r="278" spans="1:5" x14ac:dyDescent="0.2">
      <c r="A278" s="11"/>
      <c r="E278" s="14"/>
    </row>
    <row r="279" spans="1:5" x14ac:dyDescent="0.2">
      <c r="A279" s="11"/>
      <c r="E279" s="14"/>
    </row>
    <row r="280" spans="1:5" x14ac:dyDescent="0.2">
      <c r="A280" s="11"/>
      <c r="E280" s="14"/>
    </row>
    <row r="281" spans="1:5" x14ac:dyDescent="0.2">
      <c r="A281" s="11"/>
      <c r="E281" s="14"/>
    </row>
    <row r="282" spans="1:5" x14ac:dyDescent="0.2">
      <c r="A282" s="11"/>
      <c r="E282" s="14"/>
    </row>
    <row r="283" spans="1:5" x14ac:dyDescent="0.2">
      <c r="A283" s="11"/>
      <c r="E283" s="14"/>
    </row>
    <row r="284" spans="1:5" x14ac:dyDescent="0.2">
      <c r="A284" s="11"/>
      <c r="E284" s="14"/>
    </row>
    <row r="285" spans="1:5" x14ac:dyDescent="0.2">
      <c r="A285" s="11"/>
      <c r="E285" s="14"/>
    </row>
    <row r="286" spans="1:5" x14ac:dyDescent="0.2">
      <c r="A286" s="11"/>
      <c r="E286" s="14"/>
    </row>
    <row r="287" spans="1:5" x14ac:dyDescent="0.2">
      <c r="A287" s="11"/>
      <c r="E287" s="14"/>
    </row>
    <row r="288" spans="1:5" x14ac:dyDescent="0.2">
      <c r="A288" s="11"/>
      <c r="E288" s="14"/>
    </row>
    <row r="289" spans="1:5" x14ac:dyDescent="0.2">
      <c r="A289" s="11"/>
      <c r="E289" s="14"/>
    </row>
    <row r="290" spans="1:5" x14ac:dyDescent="0.2">
      <c r="A290" s="11"/>
      <c r="E290" s="14"/>
    </row>
    <row r="291" spans="1:5" x14ac:dyDescent="0.2">
      <c r="A291" s="11"/>
      <c r="E291" s="14"/>
    </row>
    <row r="292" spans="1:5" x14ac:dyDescent="0.2">
      <c r="A292" s="11"/>
      <c r="E292" s="14"/>
    </row>
    <row r="293" spans="1:5" x14ac:dyDescent="0.2">
      <c r="A293" s="11"/>
      <c r="E293" s="14"/>
    </row>
    <row r="294" spans="1:5" x14ac:dyDescent="0.2">
      <c r="A294" s="11"/>
      <c r="E294" s="14"/>
    </row>
    <row r="295" spans="1:5" x14ac:dyDescent="0.2">
      <c r="A295" s="11"/>
      <c r="E295" s="14"/>
    </row>
    <row r="296" spans="1:5" x14ac:dyDescent="0.2">
      <c r="A296" s="11"/>
      <c r="E296" s="14"/>
    </row>
    <row r="297" spans="1:5" x14ac:dyDescent="0.2">
      <c r="A297" s="11"/>
      <c r="E297" s="14"/>
    </row>
    <row r="298" spans="1:5" x14ac:dyDescent="0.2">
      <c r="A298" s="11"/>
      <c r="E298" s="14"/>
    </row>
    <row r="299" spans="1:5" x14ac:dyDescent="0.2">
      <c r="A299" s="11"/>
      <c r="E299" s="14"/>
    </row>
    <row r="300" spans="1:5" x14ac:dyDescent="0.2">
      <c r="A300" s="11"/>
      <c r="E300" s="14"/>
    </row>
    <row r="301" spans="1:5" x14ac:dyDescent="0.2">
      <c r="A301" s="11"/>
      <c r="E301" s="14"/>
    </row>
    <row r="302" spans="1:5" x14ac:dyDescent="0.2">
      <c r="A302" s="11"/>
      <c r="E302" s="14"/>
    </row>
    <row r="303" spans="1:5" x14ac:dyDescent="0.2">
      <c r="A303" s="11"/>
      <c r="E303" s="14"/>
    </row>
    <row r="304" spans="1:5" x14ac:dyDescent="0.2">
      <c r="A304" s="11"/>
      <c r="E304" s="14"/>
    </row>
    <row r="305" spans="1:5" x14ac:dyDescent="0.2">
      <c r="A305" s="11"/>
      <c r="E305" s="14"/>
    </row>
    <row r="306" spans="1:5" x14ac:dyDescent="0.2">
      <c r="A306" s="11"/>
      <c r="E306" s="14"/>
    </row>
    <row r="307" spans="1:5" x14ac:dyDescent="0.2">
      <c r="A307" s="11"/>
      <c r="E307" s="14"/>
    </row>
    <row r="308" spans="1:5" x14ac:dyDescent="0.2">
      <c r="A308" s="11"/>
      <c r="E308" s="14"/>
    </row>
    <row r="309" spans="1:5" x14ac:dyDescent="0.2">
      <c r="A309" s="11"/>
      <c r="E309" s="14"/>
    </row>
    <row r="310" spans="1:5" x14ac:dyDescent="0.2">
      <c r="A310" s="11"/>
      <c r="E310" s="14"/>
    </row>
    <row r="311" spans="1:5" x14ac:dyDescent="0.2">
      <c r="A311" s="11"/>
      <c r="E311" s="14"/>
    </row>
    <row r="312" spans="1:5" x14ac:dyDescent="0.2">
      <c r="A312" s="11"/>
      <c r="E312" s="14"/>
    </row>
    <row r="313" spans="1:5" x14ac:dyDescent="0.2">
      <c r="A313" s="11"/>
      <c r="E313" s="14"/>
    </row>
    <row r="314" spans="1:5" x14ac:dyDescent="0.2">
      <c r="A314" s="11"/>
      <c r="E314" s="14"/>
    </row>
    <row r="315" spans="1:5" x14ac:dyDescent="0.2">
      <c r="A315" s="11"/>
      <c r="E315" s="14"/>
    </row>
    <row r="316" spans="1:5" x14ac:dyDescent="0.2">
      <c r="A316" s="11"/>
      <c r="E316" s="14"/>
    </row>
    <row r="317" spans="1:5" x14ac:dyDescent="0.2">
      <c r="A317" s="11"/>
      <c r="E317" s="14"/>
    </row>
    <row r="318" spans="1:5" x14ac:dyDescent="0.2">
      <c r="A318" s="11"/>
      <c r="E318" s="14"/>
    </row>
    <row r="319" spans="1:5" x14ac:dyDescent="0.2">
      <c r="A319" s="11"/>
      <c r="E319" s="14"/>
    </row>
    <row r="320" spans="1:5" x14ac:dyDescent="0.2">
      <c r="A320" s="11"/>
      <c r="E320" s="14"/>
    </row>
    <row r="321" spans="1:5" x14ac:dyDescent="0.2">
      <c r="A321" s="11"/>
      <c r="E321" s="14"/>
    </row>
    <row r="322" spans="1:5" x14ac:dyDescent="0.2">
      <c r="A322" s="11"/>
      <c r="E322" s="14"/>
    </row>
    <row r="323" spans="1:5" x14ac:dyDescent="0.2">
      <c r="A323" s="11"/>
      <c r="E323" s="14"/>
    </row>
    <row r="324" spans="1:5" x14ac:dyDescent="0.2">
      <c r="A324" s="11"/>
      <c r="E324" s="14"/>
    </row>
    <row r="325" spans="1:5" x14ac:dyDescent="0.2">
      <c r="A325" s="11"/>
      <c r="E325" s="14"/>
    </row>
    <row r="326" spans="1:5" x14ac:dyDescent="0.2">
      <c r="A326" s="11"/>
      <c r="E326" s="14"/>
    </row>
    <row r="327" spans="1:5" x14ac:dyDescent="0.2">
      <c r="A327" s="11"/>
      <c r="E327" s="14"/>
    </row>
    <row r="328" spans="1:5" x14ac:dyDescent="0.2">
      <c r="A328" s="11"/>
      <c r="E328" s="14"/>
    </row>
    <row r="329" spans="1:5" x14ac:dyDescent="0.2">
      <c r="A329" s="11"/>
      <c r="E329" s="14"/>
    </row>
    <row r="330" spans="1:5" x14ac:dyDescent="0.2">
      <c r="A330" s="11"/>
      <c r="E330" s="14"/>
    </row>
    <row r="331" spans="1:5" x14ac:dyDescent="0.2">
      <c r="A331" s="11"/>
      <c r="E331" s="14"/>
    </row>
    <row r="332" spans="1:5" x14ac:dyDescent="0.2">
      <c r="A332" s="11"/>
      <c r="E332" s="14"/>
    </row>
    <row r="333" spans="1:5" x14ac:dyDescent="0.2">
      <c r="A333" s="11"/>
      <c r="E333" s="14"/>
    </row>
    <row r="334" spans="1:5" x14ac:dyDescent="0.2">
      <c r="A334" s="11"/>
      <c r="E334" s="14"/>
    </row>
    <row r="335" spans="1:5" x14ac:dyDescent="0.2">
      <c r="A335" s="11"/>
      <c r="E335" s="14"/>
    </row>
    <row r="336" spans="1:5" x14ac:dyDescent="0.2">
      <c r="A336" s="11"/>
      <c r="E336" s="14"/>
    </row>
    <row r="337" spans="1:5" x14ac:dyDescent="0.2">
      <c r="A337" s="11"/>
      <c r="E337" s="14"/>
    </row>
    <row r="338" spans="1:5" x14ac:dyDescent="0.2">
      <c r="A338" s="11"/>
      <c r="E338" s="14"/>
    </row>
    <row r="339" spans="1:5" x14ac:dyDescent="0.2">
      <c r="A339" s="11"/>
      <c r="E339" s="14"/>
    </row>
    <row r="340" spans="1:5" x14ac:dyDescent="0.2">
      <c r="A340" s="11"/>
      <c r="E340" s="14"/>
    </row>
    <row r="341" spans="1:5" x14ac:dyDescent="0.2">
      <c r="A341" s="11"/>
      <c r="E341" s="14"/>
    </row>
    <row r="342" spans="1:5" x14ac:dyDescent="0.2">
      <c r="A342" s="11"/>
      <c r="E342" s="14"/>
    </row>
    <row r="343" spans="1:5" x14ac:dyDescent="0.2">
      <c r="A343" s="11"/>
      <c r="E343" s="14"/>
    </row>
    <row r="344" spans="1:5" x14ac:dyDescent="0.2">
      <c r="A344" s="11"/>
      <c r="E344" s="14"/>
    </row>
    <row r="345" spans="1:5" x14ac:dyDescent="0.2">
      <c r="A345" s="11"/>
      <c r="E345" s="14"/>
    </row>
    <row r="346" spans="1:5" x14ac:dyDescent="0.2">
      <c r="A346" s="11"/>
      <c r="E346" s="14"/>
    </row>
    <row r="347" spans="1:5" x14ac:dyDescent="0.2">
      <c r="A347" s="11"/>
      <c r="E347" s="14"/>
    </row>
    <row r="348" spans="1:5" x14ac:dyDescent="0.2">
      <c r="A348" s="11"/>
      <c r="E348" s="14"/>
    </row>
    <row r="349" spans="1:5" x14ac:dyDescent="0.2">
      <c r="A349" s="11"/>
      <c r="E349" s="14"/>
    </row>
    <row r="350" spans="1:5" x14ac:dyDescent="0.2">
      <c r="A350" s="11"/>
      <c r="E350" s="14"/>
    </row>
    <row r="351" spans="1:5" x14ac:dyDescent="0.2">
      <c r="A351" s="11"/>
      <c r="E351" s="14"/>
    </row>
    <row r="352" spans="1:5" x14ac:dyDescent="0.2">
      <c r="A352" s="11"/>
      <c r="E352" s="14"/>
    </row>
    <row r="353" spans="1:5" x14ac:dyDescent="0.2">
      <c r="A353" s="11"/>
      <c r="E353" s="14"/>
    </row>
    <row r="354" spans="1:5" x14ac:dyDescent="0.2">
      <c r="A354" s="11"/>
      <c r="E354" s="14"/>
    </row>
    <row r="355" spans="1:5" x14ac:dyDescent="0.2">
      <c r="A355" s="11"/>
      <c r="E355" s="14"/>
    </row>
    <row r="356" spans="1:5" x14ac:dyDescent="0.2">
      <c r="A356" s="11"/>
      <c r="E356" s="14"/>
    </row>
    <row r="357" spans="1:5" x14ac:dyDescent="0.2">
      <c r="A357" s="11"/>
      <c r="E357" s="14"/>
    </row>
    <row r="358" spans="1:5" x14ac:dyDescent="0.2">
      <c r="A358" s="11"/>
      <c r="E358" s="14"/>
    </row>
    <row r="359" spans="1:5" x14ac:dyDescent="0.2">
      <c r="A359" s="11"/>
      <c r="E359" s="14"/>
    </row>
    <row r="360" spans="1:5" x14ac:dyDescent="0.2">
      <c r="A360" s="11"/>
      <c r="E360" s="14"/>
    </row>
    <row r="361" spans="1:5" x14ac:dyDescent="0.2">
      <c r="A361" s="11"/>
      <c r="E361" s="14"/>
    </row>
    <row r="362" spans="1:5" x14ac:dyDescent="0.2">
      <c r="A362" s="11"/>
      <c r="E362" s="14"/>
    </row>
    <row r="363" spans="1:5" x14ac:dyDescent="0.2">
      <c r="A363" s="11"/>
      <c r="E363" s="14"/>
    </row>
    <row r="364" spans="1:5" x14ac:dyDescent="0.2">
      <c r="A364" s="11"/>
      <c r="E364" s="14"/>
    </row>
    <row r="365" spans="1:5" x14ac:dyDescent="0.2">
      <c r="A365" s="11"/>
      <c r="E365" s="14"/>
    </row>
    <row r="366" spans="1:5" x14ac:dyDescent="0.2">
      <c r="A366" s="11"/>
      <c r="E366" s="14"/>
    </row>
    <row r="367" spans="1:5" x14ac:dyDescent="0.2">
      <c r="A367" s="11"/>
      <c r="E367" s="14"/>
    </row>
    <row r="368" spans="1:5" x14ac:dyDescent="0.2">
      <c r="A368" s="11"/>
      <c r="E368" s="14"/>
    </row>
    <row r="369" spans="1:5" x14ac:dyDescent="0.2">
      <c r="A369" s="11"/>
      <c r="E369" s="14"/>
    </row>
    <row r="370" spans="1:5" x14ac:dyDescent="0.2">
      <c r="A370" s="11"/>
      <c r="E370" s="14"/>
    </row>
    <row r="371" spans="1:5" x14ac:dyDescent="0.2">
      <c r="A371" s="11"/>
      <c r="E371" s="14"/>
    </row>
    <row r="372" spans="1:5" x14ac:dyDescent="0.2">
      <c r="A372" s="11"/>
      <c r="E372" s="14"/>
    </row>
    <row r="373" spans="1:5" x14ac:dyDescent="0.2">
      <c r="A373" s="11"/>
      <c r="E373" s="14"/>
    </row>
    <row r="374" spans="1:5" x14ac:dyDescent="0.2">
      <c r="A374" s="11"/>
      <c r="E374" s="14"/>
    </row>
    <row r="375" spans="1:5" x14ac:dyDescent="0.2">
      <c r="A375" s="11"/>
      <c r="E375" s="14"/>
    </row>
    <row r="376" spans="1:5" x14ac:dyDescent="0.2">
      <c r="A376" s="11"/>
      <c r="E376" s="14"/>
    </row>
    <row r="377" spans="1:5" x14ac:dyDescent="0.2">
      <c r="A377" s="11"/>
      <c r="E377" s="14"/>
    </row>
    <row r="378" spans="1:5" x14ac:dyDescent="0.2">
      <c r="A378" s="11"/>
      <c r="E378" s="14"/>
    </row>
    <row r="379" spans="1:5" x14ac:dyDescent="0.2">
      <c r="A379" s="11"/>
      <c r="E379" s="14"/>
    </row>
    <row r="380" spans="1:5" x14ac:dyDescent="0.2">
      <c r="A380" s="11"/>
      <c r="E380" s="14"/>
    </row>
    <row r="381" spans="1:5" x14ac:dyDescent="0.2">
      <c r="A381" s="11"/>
      <c r="E381" s="14"/>
    </row>
    <row r="382" spans="1:5" x14ac:dyDescent="0.2">
      <c r="A382" s="11"/>
      <c r="E382" s="14"/>
    </row>
    <row r="383" spans="1:5" x14ac:dyDescent="0.2">
      <c r="A383" s="11"/>
      <c r="E383" s="14"/>
    </row>
    <row r="384" spans="1:5" x14ac:dyDescent="0.2">
      <c r="A384" s="11"/>
      <c r="E384" s="14"/>
    </row>
    <row r="385" spans="1:5" x14ac:dyDescent="0.2">
      <c r="A385" s="11"/>
      <c r="E385" s="14"/>
    </row>
    <row r="386" spans="1:5" x14ac:dyDescent="0.2">
      <c r="A386" s="11"/>
      <c r="E386" s="14"/>
    </row>
    <row r="387" spans="1:5" x14ac:dyDescent="0.2">
      <c r="A387" s="11"/>
      <c r="E387" s="14"/>
    </row>
    <row r="388" spans="1:5" x14ac:dyDescent="0.2">
      <c r="A388" s="11"/>
      <c r="E388" s="14"/>
    </row>
    <row r="389" spans="1:5" x14ac:dyDescent="0.2">
      <c r="A389" s="11"/>
      <c r="E389" s="14"/>
    </row>
    <row r="390" spans="1:5" x14ac:dyDescent="0.2">
      <c r="A390" s="11"/>
      <c r="E390" s="14"/>
    </row>
    <row r="391" spans="1:5" x14ac:dyDescent="0.2">
      <c r="A391" s="11"/>
      <c r="E391" s="14"/>
    </row>
    <row r="392" spans="1:5" x14ac:dyDescent="0.2">
      <c r="A392" s="11"/>
      <c r="E392" s="14"/>
    </row>
    <row r="393" spans="1:5" x14ac:dyDescent="0.2">
      <c r="A393" s="11"/>
      <c r="E393" s="14"/>
    </row>
    <row r="394" spans="1:5" x14ac:dyDescent="0.2">
      <c r="A394" s="11"/>
      <c r="E394" s="14"/>
    </row>
    <row r="395" spans="1:5" x14ac:dyDescent="0.2">
      <c r="A395" s="11"/>
      <c r="E395" s="14"/>
    </row>
    <row r="396" spans="1:5" x14ac:dyDescent="0.2">
      <c r="A396" s="11"/>
      <c r="E396" s="14"/>
    </row>
    <row r="397" spans="1:5" x14ac:dyDescent="0.2">
      <c r="A397" s="11"/>
      <c r="E397" s="14"/>
    </row>
    <row r="398" spans="1:5" x14ac:dyDescent="0.2">
      <c r="A398" s="12"/>
      <c r="B398" s="13"/>
      <c r="C398" s="13"/>
      <c r="D398" s="13"/>
      <c r="E398" s="15"/>
    </row>
  </sheetData>
  <mergeCells count="2">
    <mergeCell ref="A1:E1"/>
    <mergeCell ref="G1:I1"/>
  </mergeCells>
  <pageMargins left="0.7" right="0.7" top="0.75" bottom="0.75" header="0.3" footer="0.3"/>
  <pageSetup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CA545C-0177-4E58-B505-7D5056B5A0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Contacts</vt:lpstr>
      <vt:lpstr>Users_NOUR</vt:lpstr>
      <vt:lpstr>Compare</vt:lpstr>
      <vt:lpstr>Licensed_Users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MABROUKI Ahmed</dc:creator>
  <cp:lastModifiedBy>Ahmed Mabrouki</cp:lastModifiedBy>
  <cp:lastPrinted>2026-05-08T12:53:25Z</cp:lastPrinted>
  <dcterms:created xsi:type="dcterms:W3CDTF">2026-05-08T07:54:21Z</dcterms:created>
  <dcterms:modified xsi:type="dcterms:W3CDTF">2026-05-08T13:13:43Z</dcterms:modified>
</cp:coreProperties>
</file>